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Demolice objektu ..." sheetId="2" r:id="rId2"/>
    <sheet name="SO 02 - Demolice objektu ..." sheetId="3" r:id="rId3"/>
    <sheet name="SO 03 - Vedlejší rozpočt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Demolice objektu ...'!$C$120:$K$163</definedName>
    <definedName name="_xlnm.Print_Area" localSheetId="1">'SO 01 - Demolice objektu ...'!$C$4:$J$76,'SO 01 - Demolice objektu ...'!$C$82:$J$102,'SO 01 - Demolice objektu ...'!$C$108:$J$163</definedName>
    <definedName name="_xlnm.Print_Titles" localSheetId="1">'SO 01 - Demolice objektu ...'!$120:$120</definedName>
    <definedName name="_xlnm._FilterDatabase" localSheetId="2" hidden="1">'SO 02 - Demolice objektu ...'!$C$122:$K$168</definedName>
    <definedName name="_xlnm.Print_Area" localSheetId="2">'SO 02 - Demolice objektu ...'!$C$4:$J$76,'SO 02 - Demolice objektu ...'!$C$82:$J$104,'SO 02 - Demolice objektu ...'!$C$110:$J$168</definedName>
    <definedName name="_xlnm.Print_Titles" localSheetId="2">'SO 02 - Demolice objektu ...'!$122:$122</definedName>
    <definedName name="_xlnm._FilterDatabase" localSheetId="3" hidden="1">'SO 03 - Vedlejší rozpočto...'!$C$119:$K$130</definedName>
    <definedName name="_xlnm.Print_Area" localSheetId="3">'SO 03 - Vedlejší rozpočto...'!$C$4:$J$76,'SO 03 - Vedlejší rozpočto...'!$C$82:$J$101,'SO 03 - Vedlejší rozpočto...'!$C$107:$J$130</definedName>
    <definedName name="_xlnm.Print_Titles" localSheetId="3">'SO 03 - Vedlejší rozpočto...'!$119:$119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9"/>
  <c r="BH129"/>
  <c r="BF129"/>
  <c r="BE129"/>
  <c r="T129"/>
  <c r="T128"/>
  <c r="R129"/>
  <c r="R128"/>
  <c r="P129"/>
  <c r="P128"/>
  <c r="BI126"/>
  <c r="BH126"/>
  <c r="BF126"/>
  <c r="BE126"/>
  <c r="T126"/>
  <c r="T125"/>
  <c r="R126"/>
  <c r="R125"/>
  <c r="P126"/>
  <c r="P125"/>
  <c r="BI123"/>
  <c r="BH123"/>
  <c r="BF123"/>
  <c r="BE123"/>
  <c r="T123"/>
  <c r="T122"/>
  <c r="T121"/>
  <c r="T120"/>
  <c r="R123"/>
  <c r="R122"/>
  <c r="R121"/>
  <c r="R120"/>
  <c r="P123"/>
  <c r="P122"/>
  <c r="P121"/>
  <c r="P120"/>
  <c i="1" r="AU97"/>
  <c i="4"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89"/>
  <c r="E7"/>
  <c r="E110"/>
  <c i="3" r="J37"/>
  <c r="J36"/>
  <c i="1" r="AY96"/>
  <c i="3" r="J35"/>
  <c i="1" r="AX96"/>
  <c i="3" r="BI166"/>
  <c r="BH166"/>
  <c r="BF166"/>
  <c r="BE166"/>
  <c r="T166"/>
  <c r="R166"/>
  <c r="P166"/>
  <c r="BI163"/>
  <c r="BH163"/>
  <c r="BF163"/>
  <c r="BE163"/>
  <c r="T163"/>
  <c r="R163"/>
  <c r="P163"/>
  <c r="BI161"/>
  <c r="BH161"/>
  <c r="BF161"/>
  <c r="BE161"/>
  <c r="T161"/>
  <c r="R161"/>
  <c r="P161"/>
  <c r="BI157"/>
  <c r="BH157"/>
  <c r="BF157"/>
  <c r="BE157"/>
  <c r="T157"/>
  <c r="T156"/>
  <c r="R157"/>
  <c r="R156"/>
  <c r="P157"/>
  <c r="P156"/>
  <c r="BI154"/>
  <c r="BH154"/>
  <c r="BF154"/>
  <c r="BE154"/>
  <c r="T154"/>
  <c r="R154"/>
  <c r="P154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4"/>
  <c r="BH144"/>
  <c r="BF144"/>
  <c r="BE144"/>
  <c r="T144"/>
  <c r="T143"/>
  <c r="R144"/>
  <c r="R143"/>
  <c r="P144"/>
  <c r="P143"/>
  <c r="BI140"/>
  <c r="BH140"/>
  <c r="BF140"/>
  <c r="BE140"/>
  <c r="T140"/>
  <c r="R140"/>
  <c r="P140"/>
  <c r="BI137"/>
  <c r="BH137"/>
  <c r="BF137"/>
  <c r="BE137"/>
  <c r="T137"/>
  <c r="R137"/>
  <c r="P137"/>
  <c r="BI134"/>
  <c r="BH134"/>
  <c r="BF134"/>
  <c r="BE134"/>
  <c r="T134"/>
  <c r="R134"/>
  <c r="P134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F117"/>
  <c r="E115"/>
  <c r="F89"/>
  <c r="E87"/>
  <c r="J24"/>
  <c r="E24"/>
  <c r="J92"/>
  <c r="J23"/>
  <c r="J21"/>
  <c r="E21"/>
  <c r="J91"/>
  <c r="J20"/>
  <c r="J18"/>
  <c r="E18"/>
  <c r="F120"/>
  <c r="J17"/>
  <c r="J15"/>
  <c r="E15"/>
  <c r="F119"/>
  <c r="J14"/>
  <c r="J12"/>
  <c r="J89"/>
  <c r="E7"/>
  <c r="E85"/>
  <c i="2" r="J37"/>
  <c r="J36"/>
  <c i="1" r="AY95"/>
  <c i="2" r="J35"/>
  <c i="1" r="AX95"/>
  <c i="2" r="BI162"/>
  <c r="BH162"/>
  <c r="BF162"/>
  <c r="BE162"/>
  <c r="T162"/>
  <c r="T161"/>
  <c r="R162"/>
  <c r="R161"/>
  <c r="P162"/>
  <c r="P161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3"/>
  <c r="BH143"/>
  <c r="BF143"/>
  <c r="BE143"/>
  <c r="T143"/>
  <c r="T142"/>
  <c r="R143"/>
  <c r="R142"/>
  <c r="P143"/>
  <c r="P142"/>
  <c r="BI139"/>
  <c r="BH139"/>
  <c r="BF139"/>
  <c r="BE139"/>
  <c r="T139"/>
  <c r="R139"/>
  <c r="P139"/>
  <c r="BI136"/>
  <c r="BH136"/>
  <c r="BF136"/>
  <c r="BE136"/>
  <c r="T136"/>
  <c r="R136"/>
  <c r="P136"/>
  <c r="BI133"/>
  <c r="BH133"/>
  <c r="BF133"/>
  <c r="BE133"/>
  <c r="T133"/>
  <c r="R133"/>
  <c r="P133"/>
  <c r="BI130"/>
  <c r="BH130"/>
  <c r="BF130"/>
  <c r="BE130"/>
  <c r="T130"/>
  <c r="R130"/>
  <c r="P130"/>
  <c r="BI127"/>
  <c r="BH127"/>
  <c r="BF127"/>
  <c r="BE127"/>
  <c r="T127"/>
  <c r="R127"/>
  <c r="P127"/>
  <c r="BI124"/>
  <c r="BH124"/>
  <c r="BF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1" r="L90"/>
  <c r="AM90"/>
  <c r="AM89"/>
  <c r="L89"/>
  <c r="AM87"/>
  <c r="L87"/>
  <c r="L85"/>
  <c r="L84"/>
  <c i="2" r="BK139"/>
  <c r="J162"/>
  <c r="BK155"/>
  <c r="BK127"/>
  <c r="J150"/>
  <c r="J148"/>
  <c r="J155"/>
  <c r="BK136"/>
  <c r="J127"/>
  <c i="3" r="J163"/>
  <c r="J151"/>
  <c r="J137"/>
  <c r="J161"/>
  <c r="J126"/>
  <c r="BK144"/>
  <c r="BK163"/>
  <c r="J132"/>
  <c i="4" r="J126"/>
  <c r="J129"/>
  <c i="2" r="BK146"/>
  <c r="BK130"/>
  <c r="J157"/>
  <c r="BK150"/>
  <c i="1" r="AS94"/>
  <c i="2" r="J130"/>
  <c i="3" r="J166"/>
  <c r="J154"/>
  <c r="BK140"/>
  <c r="BK154"/>
  <c r="J129"/>
  <c r="J140"/>
  <c r="BK149"/>
  <c r="BK129"/>
  <c i="4" r="BK129"/>
  <c r="J123"/>
  <c i="2" r="BK157"/>
  <c r="J136"/>
  <c r="J159"/>
  <c r="BK148"/>
  <c r="BK153"/>
  <c r="J146"/>
  <c r="BK159"/>
  <c r="J139"/>
  <c r="BK124"/>
  <c i="3" r="J157"/>
  <c r="J144"/>
  <c r="BK126"/>
  <c r="BK147"/>
  <c r="J149"/>
  <c r="BK166"/>
  <c r="BK134"/>
  <c i="4" r="BK123"/>
  <c i="2" r="BK162"/>
  <c r="J133"/>
  <c r="J153"/>
  <c r="BK143"/>
  <c r="J124"/>
  <c r="J143"/>
  <c r="BK133"/>
  <c i="3" r="BK161"/>
  <c r="J147"/>
  <c r="J134"/>
  <c r="BK151"/>
  <c r="BK157"/>
  <c r="BK132"/>
  <c r="BK137"/>
  <c i="4" r="BK126"/>
  <c i="2" l="1" r="BK123"/>
  <c r="J123"/>
  <c r="J98"/>
  <c r="BK145"/>
  <c r="J145"/>
  <c r="J100"/>
  <c i="3" r="BK125"/>
  <c r="J125"/>
  <c r="J98"/>
  <c r="R146"/>
  <c r="BK160"/>
  <c r="J160"/>
  <c r="J103"/>
  <c i="2" r="T123"/>
  <c r="R145"/>
  <c i="3" r="P125"/>
  <c r="T146"/>
  <c r="P160"/>
  <c r="P159"/>
  <c i="2" r="P123"/>
  <c r="T145"/>
  <c i="3" r="R125"/>
  <c r="R124"/>
  <c r="R123"/>
  <c r="P146"/>
  <c r="R160"/>
  <c r="R159"/>
  <c i="2" r="R123"/>
  <c r="R122"/>
  <c r="R121"/>
  <c r="P145"/>
  <c i="3" r="T125"/>
  <c r="T124"/>
  <c r="BK146"/>
  <c r="J146"/>
  <c r="J100"/>
  <c r="T160"/>
  <c r="T159"/>
  <c i="2" r="BK142"/>
  <c r="J142"/>
  <c r="J99"/>
  <c r="BK161"/>
  <c r="J161"/>
  <c r="J101"/>
  <c i="3" r="BK143"/>
  <c r="J143"/>
  <c r="J99"/>
  <c r="BK156"/>
  <c r="J156"/>
  <c r="J101"/>
  <c i="4" r="BK122"/>
  <c r="J122"/>
  <c r="J98"/>
  <c r="BK125"/>
  <c r="J125"/>
  <c r="J99"/>
  <c r="BK128"/>
  <c r="J128"/>
  <c r="J100"/>
  <c r="J91"/>
  <c r="BG126"/>
  <c r="J92"/>
  <c r="F116"/>
  <c r="E85"/>
  <c r="F92"/>
  <c r="J114"/>
  <c r="BG123"/>
  <c r="BG129"/>
  <c i="3" r="F92"/>
  <c r="J119"/>
  <c r="BG126"/>
  <c r="BG140"/>
  <c r="BG147"/>
  <c r="BG161"/>
  <c r="BG163"/>
  <c r="F91"/>
  <c r="E113"/>
  <c r="J120"/>
  <c r="BG129"/>
  <c r="BG157"/>
  <c r="BG166"/>
  <c r="J117"/>
  <c r="BG149"/>
  <c r="BG132"/>
  <c r="BG134"/>
  <c r="BG137"/>
  <c r="BG144"/>
  <c r="BG151"/>
  <c r="BG154"/>
  <c i="2" r="F92"/>
  <c r="BG130"/>
  <c r="BG133"/>
  <c r="BG153"/>
  <c r="BG159"/>
  <c r="J91"/>
  <c r="F117"/>
  <c r="BG157"/>
  <c r="J89"/>
  <c r="J92"/>
  <c r="BG139"/>
  <c r="BG146"/>
  <c r="BG148"/>
  <c r="BG150"/>
  <c r="BG155"/>
  <c r="E85"/>
  <c r="BG124"/>
  <c r="BG127"/>
  <c r="BG136"/>
  <c r="BG143"/>
  <c r="BG162"/>
  <c r="F33"/>
  <c i="1" r="AZ95"/>
  <c i="2" r="J34"/>
  <c i="1" r="AW95"/>
  <c i="3" r="F33"/>
  <c i="1" r="AZ96"/>
  <c i="3" r="J34"/>
  <c i="1" r="AW96"/>
  <c i="3" r="F34"/>
  <c i="1" r="BA96"/>
  <c i="4" r="F34"/>
  <c i="1" r="BA97"/>
  <c i="4" r="F37"/>
  <c i="1" r="BD97"/>
  <c i="2" r="F37"/>
  <c i="1" r="BD95"/>
  <c i="2" r="J33"/>
  <c i="1" r="AV95"/>
  <c i="3" r="F37"/>
  <c i="1" r="BD96"/>
  <c i="3" r="J33"/>
  <c i="1" r="AV96"/>
  <c i="4" r="F33"/>
  <c i="1" r="AZ97"/>
  <c i="4" r="F36"/>
  <c i="1" r="BC97"/>
  <c i="2" r="F34"/>
  <c i="1" r="BA95"/>
  <c i="2" r="F36"/>
  <c i="1" r="BC95"/>
  <c i="3" r="F36"/>
  <c i="1" r="BC96"/>
  <c i="4" r="J34"/>
  <c i="1" r="AW97"/>
  <c i="4" r="J33"/>
  <c i="1" r="AV97"/>
  <c i="3" l="1" r="P124"/>
  <c r="P123"/>
  <c i="1" r="AU96"/>
  <c i="2" r="P122"/>
  <c r="P121"/>
  <c i="1" r="AU95"/>
  <c i="3" r="T123"/>
  <c i="2" r="T122"/>
  <c r="T121"/>
  <c r="BK122"/>
  <c r="J122"/>
  <c r="J97"/>
  <c i="3" r="BK124"/>
  <c r="J124"/>
  <c r="J97"/>
  <c r="BK159"/>
  <c r="J159"/>
  <c r="J102"/>
  <c i="4" r="BK121"/>
  <c r="J121"/>
  <c r="J97"/>
  <c i="2" r="F35"/>
  <c i="1" r="BB95"/>
  <c r="BD94"/>
  <c r="W33"/>
  <c r="AT96"/>
  <c i="4" r="F35"/>
  <c i="1" r="BB97"/>
  <c r="AT97"/>
  <c r="BC94"/>
  <c r="AY94"/>
  <c r="AT95"/>
  <c i="3" r="F35"/>
  <c i="1" r="BB96"/>
  <c r="AZ94"/>
  <c r="AV94"/>
  <c r="AK29"/>
  <c r="BA94"/>
  <c r="AW94"/>
  <c r="AK30"/>
  <c i="2" l="1" r="BK121"/>
  <c r="J121"/>
  <c i="3" r="BK123"/>
  <c r="J123"/>
  <c i="4" r="BK120"/>
  <c r="J120"/>
  <c r="J96"/>
  <c i="1" r="AU94"/>
  <c i="3" r="J30"/>
  <c i="1" r="AG96"/>
  <c r="W30"/>
  <c r="BB94"/>
  <c r="W31"/>
  <c i="2" r="J30"/>
  <c r="J39"/>
  <c i="1" r="W32"/>
  <c r="W29"/>
  <c r="AT94"/>
  <c l="1" r="AG95"/>
  <c r="AN95"/>
  <c i="3" r="J96"/>
  <c r="J39"/>
  <c i="2" r="J96"/>
  <c i="1" r="AN96"/>
  <c r="AX94"/>
  <c i="4" r="J30"/>
  <c i="1" r="AG97"/>
  <c i="4" l="1" r="J39"/>
  <c i="1"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<sst xmlns="http://schemas.openxmlformats.org/spreadsheetml/2006/main">
  <si>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</si>
  <si>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</si>
  <si>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</si>
  <si>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</si>
  <si>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</si>
  <si>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{ee6df700-3165-4192-ad89-28d817db5602}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</si>
  <si>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</si>
  <si>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</si>
  <si>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</si>
  <si>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</si>
  <si>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</si>
  <si>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</si>
  <si>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</si>
  <si>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</si>
  <si>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65424043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</si>
  <si>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</si>
  <si>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</si>
  <si>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objektů KP v k.ú. Jindřichův Hradec</t>
  </si>
  <si>
    <t>KSO:</t>
  </si>
  <si>
    <t>CC-CZ:</t>
  </si>
  <si>
    <t>Místo:</t>
  </si>
  <si>
    <t xml:space="preserve"> </t>
  </si>
  <si>
    <t>Datum:</t>
  </si>
  <si>
    <t>12. 2. 2024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</si>
  <si>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</si>
  <si>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</si>
  <si>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</si>
  <si>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</si>
  <si>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</si>
  <si>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</si>
  <si>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</si>
  <si>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</si>
  <si>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</si>
  <si>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</si>
  <si>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</si>
  <si>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</si>
  <si>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</si>
  <si>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</si>
  <si>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</si>
  <si>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</si>
  <si>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</si>
  <si>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</si>
  <si>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</si>
  <si>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</si>
  <si>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</si>
  <si>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</si>
  <si>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</si>
  <si>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</si>
  <si>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</si>
  <si>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</si>
  <si>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</si>
  <si>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</si>
  <si>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</si>
  <si>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</si>
  <si>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</si>
  <si>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</si>
  <si>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</si>
  <si>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</si>
  <si>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</si>
  <si>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</si>
  <si>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</si>
  <si>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</si>
  <si>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</si>
  <si>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</si>
  <si>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</si>
  <si>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</si>
  <si>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</si>
  <si>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</si>
  <si>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</si>
  <si>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</si>
  <si>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</si>
  <si>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</si>
  <si>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</si>
  <si>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</si>
  <si>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</si>
  <si>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</si>
  <si>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</si>
  <si>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</si>
  <si>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</si>
  <si>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Demolice objektu A -  provozní budova KP</t>
  </si>
  <si>
    <t>STA</t>
  </si>
  <si>
    <t>1</t>
  </si>
  <si>
    <t>{aca97ff9-fe70-4397-8c53-281ea0626e0f}</t>
  </si>
  <si>
    <t>2</t>
  </si>
  <si>
    <t>SO 02</t>
  </si>
  <si>
    <t>Demolice objektu B - garáž a dílna KP</t>
  </si>
  <si>
    <t>{eff1e86f-5f64-47e0-80ef-435b30219697}</t>
  </si>
  <si>
    <t>SO 03</t>
  </si>
  <si>
    <t>Vedlejší rozpočtové náklady</t>
  </si>
  <si>
    <t>{a01aee64-d0b5-46ac-864d-321e4c81c829}</t>
  </si>
  <si>
    <t>KRYCÍ LIST SOUPISU PRACÍ</t>
  </si>
  <si>
    <t>Objekt:</t>
  </si>
  <si>
    <t xml:space="preserve">SO 01 - Demolice objektu A -  provozní budova KP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</si>
  <si>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</si>
  <si>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</si>
  <si>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</si>
  <si>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</si>
  <si>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</si>
  <si>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</si>
  <si>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</si>
  <si>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</si>
  <si>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</si>
  <si>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</si>
  <si>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</si>
  <si>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</si>
  <si>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</si>
  <si>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</si>
  <si>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</si>
  <si>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</si>
  <si>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</si>
  <si>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</si>
  <si>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</si>
  <si>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</si>
  <si>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</si>
  <si>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</si>
  <si>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</si>
  <si>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</si>
  <si>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</si>
  <si>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</si>
  <si>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</si>
  <si>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</si>
  <si>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181101133</t>
  </si>
  <si>
    <t>Úprava pozemku s rozpojením, přehrnutím, urovnáním a přehrnutím přes 40 do 60 m zeminy skupiny 3</t>
  </si>
  <si>
    <t>m3</t>
  </si>
  <si>
    <t>4</t>
  </si>
  <si>
    <t>815597485</t>
  </si>
  <si>
    <t>PP</t>
  </si>
  <si>
    <t>Úprava pozemku s rozpojením a přehrnutím včetně urovnání v zemině skupiny 3, s přemístěním na vzdálenost přes 40 do 60 m</t>
  </si>
  <si>
    <t>VV</t>
  </si>
  <si>
    <t>305,50*0,3</t>
  </si>
  <si>
    <t>181101911</t>
  </si>
  <si>
    <t>Příplatek k úpravě pozemku za další přehrnutí přes 60 do 100 m zeminy skupiny 1 až 3</t>
  </si>
  <si>
    <t>157352631</t>
  </si>
  <si>
    <t>Úprava pozemku s rozpojením a přehrnutím včetně urovnání Příplatek k cenám za další přehrnutí na vzdálenost přes 60 do 100 m zeminy skupiny 1 až 3</t>
  </si>
  <si>
    <t>3</t>
  </si>
  <si>
    <t>181351103</t>
  </si>
  <si>
    <t>Rozprostření ornice tl vrstvy do 200 mm pl přes 100 do 500 m2 v rovině nebo ve svahu do 1:5 strojně</t>
  </si>
  <si>
    <t>m2</t>
  </si>
  <si>
    <t>-1442443218</t>
  </si>
  <si>
    <t>Rozprostření a urovnání ornice v rovině nebo ve svahu sklonu do 1:5 strojně při souvislé ploše přes 100 do 500 m2, tl. vrstvy do 200 mm</t>
  </si>
  <si>
    <t>305,50</t>
  </si>
  <si>
    <t>M</t>
  </si>
  <si>
    <t>10364101</t>
  </si>
  <si>
    <t>zemina pro terénní úpravy - ornice</t>
  </si>
  <si>
    <t>t</t>
  </si>
  <si>
    <t>8</t>
  </si>
  <si>
    <t>-1126870474</t>
  </si>
  <si>
    <t>5</t>
  </si>
  <si>
    <t>181411131</t>
  </si>
  <si>
    <t>Založení parkového trávníku výsevem pl do 1000 m2 v rovině a ve svahu do 1:5</t>
  </si>
  <si>
    <t>623141921</t>
  </si>
  <si>
    <t>Založení trávníku na půdě předem připravené plochy do 1000 m2 výsevem včetně utažení parkového v rovině nebo na svahu do 1:5</t>
  </si>
  <si>
    <t>6</t>
  </si>
  <si>
    <t>00572410</t>
  </si>
  <si>
    <t>osivo směs travní parková</t>
  </si>
  <si>
    <t>kg</t>
  </si>
  <si>
    <t>-970276953</t>
  </si>
  <si>
    <t>305,5*0,02 'Přepočtené koeficientem množství</t>
  </si>
  <si>
    <t>9</t>
  </si>
  <si>
    <t>Ostatní konstrukce a práce, bourání</t>
  </si>
  <si>
    <t>7</t>
  </si>
  <si>
    <t>981011411</t>
  </si>
  <si>
    <t>Demolice budov zděných na MC nebo z betonu podíl konstrukcí do 10 % postupným rozebíráním</t>
  </si>
  <si>
    <t>1970013346</t>
  </si>
  <si>
    <t>Demolice budov postupným rozebíráním z cihel, kamene, tvárnic na maltu cementovou nebo z betonu prostého s podílem konstrukcí do 10 %</t>
  </si>
  <si>
    <t>997</t>
  </si>
  <si>
    <t>Přesun sutě</t>
  </si>
  <si>
    <t>997002611</t>
  </si>
  <si>
    <t>Nakládání suti a vybouraných hmot</t>
  </si>
  <si>
    <t>-612476442</t>
  </si>
  <si>
    <t>Nakládání suti a vybouraných hmot na dopravní prostředek pro vodorovné přemístění</t>
  </si>
  <si>
    <t>997006512</t>
  </si>
  <si>
    <t>Vodorovné doprava suti s naložením a složením na skládku přes 100 m do 1 km</t>
  </si>
  <si>
    <t>-568633771</t>
  </si>
  <si>
    <t>Vodorovná doprava suti na skládku s naložením na dopravní prostředek a složením přes 100 m do 1 km</t>
  </si>
  <si>
    <t>10</t>
  </si>
  <si>
    <t>997006519</t>
  </si>
  <si>
    <t>Příplatek k vodorovnému přemístění suti na skládku ZKD 1 km přes 1 km</t>
  </si>
  <si>
    <t>1495977416</t>
  </si>
  <si>
    <t>Vodorovná doprava suti na skládku Příplatek k ceně -6512 za každý další i započatý 1 km</t>
  </si>
  <si>
    <t>544*20 'Přepočtené koeficientem množství</t>
  </si>
  <si>
    <t>11</t>
  </si>
  <si>
    <t>997013862</t>
  </si>
  <si>
    <t>Poplatek za uložení stavebního odpadu na recyklační skládce (skládkovné) z armovaného betonu kód odpadu 17 01 01</t>
  </si>
  <si>
    <t>409270463</t>
  </si>
  <si>
    <t>Poplatek za uložení stavebního odpadu na recyklační skládce (skládkovné) z armovaného betonu zatříděného do Katalogu odpadů pod kódem 17 01 01</t>
  </si>
  <si>
    <t>997013863</t>
  </si>
  <si>
    <t>Poplatek za uložení stavebního odpadu na recyklační skládce (skládkovné) cihelného kód odpadu 17 01 02</t>
  </si>
  <si>
    <t>1449517448</t>
  </si>
  <si>
    <t>Poplatek za uložení stavebního odpadu na recyklační skládce (skládkovné) cihelného zatříděného do Katalogu odpadů pod kódem 17 01 02</t>
  </si>
  <si>
    <t>13</t>
  </si>
  <si>
    <t>997013869</t>
  </si>
  <si>
    <t>Poplatek za uložení stavebního odpadu na recyklační skládce (skládkovné) ze směsí betonu, cihel a keramických výrobků kód odpadu 17 01 07</t>
  </si>
  <si>
    <t>-572086456</t>
  </si>
  <si>
    <t>Poplatek za uložení stavebního odpadu na recyklační skládce (skládkovné) ze směsí nebo oddělených frakcí betonu, cihel a keramických výrobků zatříděného do Katalogu odpadů pod kódem 17 01 07</t>
  </si>
  <si>
    <t>14</t>
  </si>
  <si>
    <t>997013875</t>
  </si>
  <si>
    <t>Poplatek za uložení stavebního odpadu na recyklační skládce (skládkovné) asfaltového bez obsahu dehtu zatříděného do Katalogu odpadů pod kódem 17 03 02</t>
  </si>
  <si>
    <t>116719505</t>
  </si>
  <si>
    <t>998</t>
  </si>
  <si>
    <t>Přesun hmot</t>
  </si>
  <si>
    <t>15</t>
  </si>
  <si>
    <t>998001123</t>
  </si>
  <si>
    <t>Přesun hmot pro demolice objektů v do 21 m</t>
  </si>
  <si>
    <t>1634310682</t>
  </si>
  <si>
    <t>Přesun hmot pro demolice objektů výšky do 21 m</t>
  </si>
  <si>
    <t>SO 02 - Demolice objektu B - garáž a dílna KP</t>
  </si>
  <si>
    <t>PSV - Práce a dodávky PSV</t>
  </si>
  <si>
    <t xml:space="preserve">    767 - Konstrukce zámečnické</t>
  </si>
  <si>
    <t>1211579734</t>
  </si>
  <si>
    <t>320*0,3</t>
  </si>
  <si>
    <t>1089716270</t>
  </si>
  <si>
    <t>1889534544</t>
  </si>
  <si>
    <t>-45571365</t>
  </si>
  <si>
    <t>297007257</t>
  </si>
  <si>
    <t>320</t>
  </si>
  <si>
    <t>433897640</t>
  </si>
  <si>
    <t>320*0,02 'Přepočtené koeficientem množství</t>
  </si>
  <si>
    <t>-973690473</t>
  </si>
  <si>
    <t>1616925671</t>
  </si>
  <si>
    <t>586670188</t>
  </si>
  <si>
    <t>168304427</t>
  </si>
  <si>
    <t>407,934*20 'Přepočtené koeficientem množství</t>
  </si>
  <si>
    <t>-1880506585</t>
  </si>
  <si>
    <t>1988421847</t>
  </si>
  <si>
    <t>PSV</t>
  </si>
  <si>
    <t>Práce a dodávky PSV</t>
  </si>
  <si>
    <t>767</t>
  </si>
  <si>
    <t>Konstrukce zámečnické</t>
  </si>
  <si>
    <t>767392802</t>
  </si>
  <si>
    <t>Demontáž krytin střech z plechů šroubovaných do suti</t>
  </si>
  <si>
    <t>16</t>
  </si>
  <si>
    <t>-658103882</t>
  </si>
  <si>
    <t>767415812</t>
  </si>
  <si>
    <t>Demontáž vnějšího obkladu skládaného pláště tvarovaným plechem budov v do 6 m šroubováním</t>
  </si>
  <si>
    <t>-730942706</t>
  </si>
  <si>
    <t>Demontáž vnějšího obkladu skládaného pláště plechem tvarovaným výšky budovy do 6 m, uchyceným šroubováním</t>
  </si>
  <si>
    <t>2*(6,60*24,00)+2*(7,00*13,00)</t>
  </si>
  <si>
    <t>767492801</t>
  </si>
  <si>
    <t>Demontáž fasádního jednosměrného vodorovného roštu</t>
  </si>
  <si>
    <t>-2086699384</t>
  </si>
  <si>
    <t>Demontáž nosného roštu fasád a stěn jednosměrného vodorovného</t>
  </si>
  <si>
    <t>SO 03 -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</si>
  <si>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</si>
  <si>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</si>
  <si>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</si>
  <si>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</si>
  <si>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</si>
  <si>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</si>
  <si>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</si>
  <si>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</si>
  <si>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</si>
  <si>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</si>
  <si>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</si>
  <si>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338924800</t>
  </si>
  <si>
    <t>VRN3</t>
  </si>
  <si>
    <t>Zařízení staveniště</t>
  </si>
  <si>
    <t>030001000</t>
  </si>
  <si>
    <t>520746491</t>
  </si>
  <si>
    <t>VRN7</t>
  </si>
  <si>
    <t>Provozní vlivy</t>
  </si>
  <si>
    <t>070001000</t>
  </si>
  <si>
    <t>-1909953924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</si>
</sst>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hidden="1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hidden="1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s="3" customFormat="1" ht="14.4" customHeight="1">
      <c r="A31" s="3"/>
      <c r="B31" s="44"/>
      <c r="C31" s="45"/>
      <c r="D31" s="50" t="s">
        <v>37</v>
      </c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3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3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3" t="s">
        <v>48</v>
      </c>
      <c r="AI60" s="40"/>
      <c r="AJ60" s="40"/>
      <c r="AK60" s="40"/>
      <c r="AL60" s="40"/>
      <c r="AM60" s="63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3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3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3" t="s">
        <v>48</v>
      </c>
      <c r="AI75" s="40"/>
      <c r="AJ75" s="40"/>
      <c r="AK75" s="40"/>
      <c r="AL75" s="40"/>
      <c r="AM75" s="63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2"/>
      <c r="BE77" s="36"/>
    </row>
    <row r="81" s="2" customFormat="1" ht="6.96" customHeight="1">
      <c r="A81" s="36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9"/>
      <c r="C84" s="30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65424043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Demolice objektů KP v k.ú. Jindřichův Hradec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7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8" t="str">
        <f>IF(AN8= "","",AN8)</f>
        <v>12. 2. 2024</v>
      </c>
      <c r="AN87" s="78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70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9" t="str">
        <f>IF(E17="","",E17)</f>
        <v xml:space="preserve"> </v>
      </c>
      <c r="AN89" s="70"/>
      <c r="AO89" s="70"/>
      <c r="AP89" s="70"/>
      <c r="AQ89" s="38"/>
      <c r="AR89" s="42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70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9" t="str">
        <f>IF(E20="","",E20)</f>
        <v xml:space="preserve"> </v>
      </c>
      <c r="AN90" s="70"/>
      <c r="AO90" s="70"/>
      <c r="AP90" s="70"/>
      <c r="AQ90" s="38"/>
      <c r="AR90" s="42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6"/>
    </row>
    <row r="92" s="2" customFormat="1" ht="29.28" customHeight="1">
      <c r="A92" s="36"/>
      <c r="B92" s="37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2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6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24.7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Demolice objektu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 01 - Demolice objektu ...'!P121</f>
        <v>0</v>
      </c>
      <c r="AV95" s="127">
        <f>'SO 01 - Demolice objektu ...'!J33</f>
        <v>0</v>
      </c>
      <c r="AW95" s="127">
        <f>'SO 01 - Demolice objektu ...'!J34</f>
        <v>0</v>
      </c>
      <c r="AX95" s="127">
        <f>'SO 01 - Demolice objektu ...'!J35</f>
        <v>0</v>
      </c>
      <c r="AY95" s="127">
        <f>'SO 01 - Demolice objektu ...'!J36</f>
        <v>0</v>
      </c>
      <c r="AZ95" s="127">
        <f>'SO 01 - Demolice objektu ...'!F33</f>
        <v>0</v>
      </c>
      <c r="BA95" s="127">
        <f>'SO 01 - Demolice objektu ...'!F34</f>
        <v>0</v>
      </c>
      <c r="BB95" s="127">
        <f>'SO 01 - Demolice objektu ...'!F35</f>
        <v>0</v>
      </c>
      <c r="BC95" s="127">
        <f>'SO 01 - Demolice objektu ...'!F36</f>
        <v>0</v>
      </c>
      <c r="BD95" s="129">
        <f>'SO 01 - Demolice objektu 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24.7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Demolice objektu 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'SO 02 - Demolice objektu ...'!P123</f>
        <v>0</v>
      </c>
      <c r="AV96" s="127">
        <f>'SO 02 - Demolice objektu ...'!J33</f>
        <v>0</v>
      </c>
      <c r="AW96" s="127">
        <f>'SO 02 - Demolice objektu ...'!J34</f>
        <v>0</v>
      </c>
      <c r="AX96" s="127">
        <f>'SO 02 - Demolice objektu ...'!J35</f>
        <v>0</v>
      </c>
      <c r="AY96" s="127">
        <f>'SO 02 - Demolice objektu ...'!J36</f>
        <v>0</v>
      </c>
      <c r="AZ96" s="127">
        <f>'SO 02 - Demolice objektu ...'!F33</f>
        <v>0</v>
      </c>
      <c r="BA96" s="127">
        <f>'SO 02 - Demolice objektu ...'!F34</f>
        <v>0</v>
      </c>
      <c r="BB96" s="127">
        <f>'SO 02 - Demolice objektu ...'!F35</f>
        <v>0</v>
      </c>
      <c r="BC96" s="127">
        <f>'SO 02 - Demolice objektu ...'!F36</f>
        <v>0</v>
      </c>
      <c r="BD96" s="129">
        <f>'SO 02 - Demolice objektu ...'!F37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03 - Vedlejší rozpočto...'!J30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31">
        <v>0</v>
      </c>
      <c r="AT97" s="132">
        <f>ROUND(SUM(AV97:AW97),2)</f>
        <v>0</v>
      </c>
      <c r="AU97" s="133">
        <f>'SO 03 - Vedlejší rozpočto...'!P120</f>
        <v>0</v>
      </c>
      <c r="AV97" s="132">
        <f>'SO 03 - Vedlejší rozpočto...'!J33</f>
        <v>0</v>
      </c>
      <c r="AW97" s="132">
        <f>'SO 03 - Vedlejší rozpočto...'!J34</f>
        <v>0</v>
      </c>
      <c r="AX97" s="132">
        <f>'SO 03 - Vedlejší rozpočto...'!J35</f>
        <v>0</v>
      </c>
      <c r="AY97" s="132">
        <f>'SO 03 - Vedlejší rozpočto...'!J36</f>
        <v>0</v>
      </c>
      <c r="AZ97" s="132">
        <f>'SO 03 - Vedlejší rozpočto...'!F33</f>
        <v>0</v>
      </c>
      <c r="BA97" s="132">
        <f>'SO 03 - Vedlejší rozpočto...'!F34</f>
        <v>0</v>
      </c>
      <c r="BB97" s="132">
        <f>'SO 03 - Vedlejší rozpočto...'!F35</f>
        <v>0</v>
      </c>
      <c r="BC97" s="132">
        <f>'SO 03 - Vedlejší rozpočto...'!F36</f>
        <v>0</v>
      </c>
      <c r="BD97" s="134">
        <f>'SO 03 - Vedlejší rozpočto...'!F37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kRH+6e8RZ3D0BoP25mufpYYOoXXi4E1GJ5ahFKj0hfiQwaoWjnGG97r+8ZZ4+NZrhtDdBiDidxi3htYOhq1txg==" hashValue="Joup+OGWNIuCmLaDe3AtItMxLJincrUYytH6MbVj7uayXqvsQtGdDtMXOZ6HOPAUFW3XdT0Bys4mswYQYzcIO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Demolice objektu ...'!C2" display="/"/>
    <hyperlink ref="A96" location="'SO 02 - Demolice objektu ...'!C2" display="/"/>
    <hyperlink ref="A97" location="'SO 03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90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KP v k.ú. Jindřichův Hradec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91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92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12. 2. 2024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ROUND(J121,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ROUND((SUM(BE121:BE163)),  2)</f>
        <v>0</v>
      </c>
      <c r="G33" s="36"/>
      <c r="H33" s="36"/>
      <c r="I33" s="154">
        <v>0.20999999999999999</v>
      </c>
      <c r="J33" s="153">
        <f>ROUND(((SUM(BE121:BE163))*I33),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ROUND((SUM(BF121:BF163)),  2)</f>
        <v>0</v>
      </c>
      <c r="G34" s="36"/>
      <c r="H34" s="36"/>
      <c r="I34" s="154">
        <v>0.12</v>
      </c>
      <c r="J34" s="153">
        <f>ROUND(((SUM(BF121:BF163))*I34),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ROUND((SUM(BG121:BG163)),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ROUND((SUM(BH121:BH163)),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ROUND((SUM(BI121:BI163)),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KP v k.ú. Jindřichův Hradec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 xml:space="preserve">SO 01 - Demolice objektu A -  provozní budova KP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12. 2. 2024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96</v>
      </c>
      <c r="D96" s="38"/>
      <c r="E96" s="38"/>
      <c r="F96" s="38"/>
      <c r="G96" s="38"/>
      <c r="H96" s="38"/>
      <c r="I96" s="38"/>
      <c r="J96" s="109">
        <f>J121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J142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J161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2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103</v>
      </c>
      <c r="D108" s="38"/>
      <c r="E108" s="38"/>
      <c r="F108" s="38"/>
      <c r="G108" s="38"/>
      <c r="H108" s="38"/>
      <c r="I108" s="38"/>
      <c r="J108" s="38"/>
      <c r="K108" s="38"/>
      <c r="L108" s="62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2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2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3" t="str">
        <f>E7</f>
        <v>Demolice objektů KP v k.ú. Jindřichův Hradec</v>
      </c>
      <c r="F111" s="30"/>
      <c r="G111" s="30"/>
      <c r="H111" s="30"/>
      <c r="I111" s="38"/>
      <c r="J111" s="38"/>
      <c r="K111" s="3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91</v>
      </c>
      <c r="D112" s="38"/>
      <c r="E112" s="38"/>
      <c r="F112" s="38"/>
      <c r="G112" s="38"/>
      <c r="H112" s="38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5" t="str">
        <f>E9</f>
        <v xml:space="preserve">SO 01 - Demolice objektu A -  provozní budova KP</v>
      </c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 xml:space="preserve"> </v>
      </c>
      <c r="G115" s="38"/>
      <c r="H115" s="38"/>
      <c r="I115" s="30" t="s">
        <v>22</v>
      </c>
      <c r="J115" s="78" t="str">
        <f>IF(J12="","",J12)</f>
        <v>12. 2. 2024</v>
      </c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E15</f>
        <v xml:space="preserve"> </v>
      </c>
      <c r="G117" s="38"/>
      <c r="H117" s="38"/>
      <c r="I117" s="30" t="s">
        <v>29</v>
      </c>
      <c r="J117" s="34" t="str">
        <f>E21</f>
        <v xml:space="preserve"> </v>
      </c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27</v>
      </c>
      <c r="D118" s="38"/>
      <c r="E118" s="38"/>
      <c r="F118" s="25" t="str">
        <f>IF(E18="","",E18)</f>
        <v>Vyplň údaj</v>
      </c>
      <c r="G118" s="38"/>
      <c r="H118" s="38"/>
      <c r="I118" s="30" t="s">
        <v>31</v>
      </c>
      <c r="J118" s="34" t="str">
        <f>E24</f>
        <v xml:space="preserve"> </v>
      </c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90"/>
      <c r="B120" s="191"/>
      <c r="C120" s="192" t="s">
        <v>104</v>
      </c>
      <c r="D120" s="193" t="s">
        <v>58</v>
      </c>
      <c r="E120" s="193" t="s">
        <v>54</v>
      </c>
      <c r="F120" s="193" t="s">
        <v>55</v>
      </c>
      <c r="G120" s="193" t="s">
        <v>105</v>
      </c>
      <c r="H120" s="193" t="s">
        <v>106</v>
      </c>
      <c r="I120" s="193" t="s">
        <v>107</v>
      </c>
      <c r="J120" s="194" t="s">
        <v>95</v>
      </c>
      <c r="K120" s="195" t="s">
        <v>108</v>
      </c>
      <c r="L120" s="196"/>
      <c r="M120" s="99" t="s">
        <v>1</v>
      </c>
      <c r="N120" s="100" t="s">
        <v>37</v>
      </c>
      <c r="O120" s="100" t="s">
        <v>109</v>
      </c>
      <c r="P120" s="100" t="s">
        <v>110</v>
      </c>
      <c r="Q120" s="100" t="s">
        <v>111</v>
      </c>
      <c r="R120" s="100" t="s">
        <v>112</v>
      </c>
      <c r="S120" s="100" t="s">
        <v>113</v>
      </c>
      <c r="T120" s="101" t="s">
        <v>114</v>
      </c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</row>
    <row r="121" s="2" customFormat="1" ht="22.8" customHeight="1">
      <c r="A121" s="36"/>
      <c r="B121" s="37"/>
      <c r="C121" s="106" t="s">
        <v>115</v>
      </c>
      <c r="D121" s="38"/>
      <c r="E121" s="38"/>
      <c r="F121" s="38"/>
      <c r="G121" s="38"/>
      <c r="H121" s="38"/>
      <c r="I121" s="38"/>
      <c r="J121" s="197">
        <f>BK121</f>
        <v>0</v>
      </c>
      <c r="K121" s="38"/>
      <c r="L121" s="42"/>
      <c r="M121" s="102"/>
      <c r="N121" s="198"/>
      <c r="O121" s="103"/>
      <c r="P121" s="199">
        <f>P122</f>
        <v>0</v>
      </c>
      <c r="Q121" s="103"/>
      <c r="R121" s="199">
        <f>R122</f>
        <v>91.656110000000012</v>
      </c>
      <c r="S121" s="103"/>
      <c r="T121" s="200">
        <f>T122</f>
        <v>544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72</v>
      </c>
      <c r="AU121" s="15" t="s">
        <v>97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116</v>
      </c>
      <c r="F122" s="205" t="s">
        <v>117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P123+P142+P145+P161</f>
        <v>0</v>
      </c>
      <c r="Q122" s="210"/>
      <c r="R122" s="211">
        <f>R123+R142+R145+R161</f>
        <v>91.656110000000012</v>
      </c>
      <c r="S122" s="210"/>
      <c r="T122" s="212">
        <f>T123+T142+T145+T161</f>
        <v>544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73</v>
      </c>
      <c r="AY122" s="213" t="s">
        <v>118</v>
      </c>
      <c r="BK122" s="215">
        <f>BK123+BK142+BK145+BK161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16" t="s">
        <v>81</v>
      </c>
      <c r="F123" s="216" t="s">
        <v>119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SUM(P124:P141)</f>
        <v>0</v>
      </c>
      <c r="Q123" s="210"/>
      <c r="R123" s="211">
        <f>SUM(R124:R141)</f>
        <v>91.656110000000012</v>
      </c>
      <c r="S123" s="210"/>
      <c r="T123" s="212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81</v>
      </c>
      <c r="AT123" s="214" t="s">
        <v>72</v>
      </c>
      <c r="AU123" s="214" t="s">
        <v>81</v>
      </c>
      <c r="AY123" s="213" t="s">
        <v>118</v>
      </c>
      <c r="BK123" s="215">
        <f>SUM(BK124:BK141)</f>
        <v>0</v>
      </c>
    </row>
    <row r="124" s="2" customFormat="1" ht="33" customHeight="1">
      <c r="A124" s="36"/>
      <c r="B124" s="37"/>
      <c r="C124" s="218" t="s">
        <v>81</v>
      </c>
      <c r="D124" s="218" t="s">
        <v>120</v>
      </c>
      <c r="E124" s="219" t="s">
        <v>121</v>
      </c>
      <c r="F124" s="220" t="s">
        <v>122</v>
      </c>
      <c r="G124" s="221" t="s">
        <v>123</v>
      </c>
      <c r="H124" s="222">
        <v>91.650000000000006</v>
      </c>
      <c r="I124" s="223"/>
      <c r="J124" s="224">
        <f>ROUND(I124*H124,2)</f>
        <v>0</v>
      </c>
      <c r="K124" s="225"/>
      <c r="L124" s="42"/>
      <c r="M124" s="226" t="s">
        <v>1</v>
      </c>
      <c r="N124" s="227" t="s">
        <v>40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30" t="s">
        <v>124</v>
      </c>
      <c r="AT124" s="230" t="s">
        <v>120</v>
      </c>
      <c r="AU124" s="230" t="s">
        <v>83</v>
      </c>
      <c r="AY124" s="15" t="s">
        <v>118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5" t="s">
        <v>124</v>
      </c>
      <c r="BK124" s="231">
        <f>ROUND(I124*H124,2)</f>
        <v>0</v>
      </c>
      <c r="BL124" s="15" t="s">
        <v>124</v>
      </c>
      <c r="BM124" s="230" t="s">
        <v>125</v>
      </c>
    </row>
    <row r="125" s="2" customFormat="1">
      <c r="A125" s="36"/>
      <c r="B125" s="37"/>
      <c r="C125" s="38"/>
      <c r="D125" s="232" t="s">
        <v>126</v>
      </c>
      <c r="E125" s="38"/>
      <c r="F125" s="233" t="s">
        <v>127</v>
      </c>
      <c r="G125" s="38"/>
      <c r="H125" s="38"/>
      <c r="I125" s="234"/>
      <c r="J125" s="38"/>
      <c r="K125" s="38"/>
      <c r="L125" s="42"/>
      <c r="M125" s="235"/>
      <c r="N125" s="236"/>
      <c r="O125" s="90"/>
      <c r="P125" s="90"/>
      <c r="Q125" s="90"/>
      <c r="R125" s="90"/>
      <c r="S125" s="90"/>
      <c r="T125" s="91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126</v>
      </c>
      <c r="AU125" s="15" t="s">
        <v>83</v>
      </c>
    </row>
    <row r="126" s="13" customFormat="1">
      <c r="A126" s="13"/>
      <c r="B126" s="237"/>
      <c r="C126" s="238"/>
      <c r="D126" s="232" t="s">
        <v>128</v>
      </c>
      <c r="E126" s="239" t="s">
        <v>1</v>
      </c>
      <c r="F126" s="240" t="s">
        <v>129</v>
      </c>
      <c r="G126" s="238"/>
      <c r="H126" s="241">
        <v>91.650000000000006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128</v>
      </c>
      <c r="AU126" s="247" t="s">
        <v>83</v>
      </c>
      <c r="AV126" s="13" t="s">
        <v>83</v>
      </c>
      <c r="AW126" s="13" t="s">
        <v>30</v>
      </c>
      <c r="AX126" s="13" t="s">
        <v>81</v>
      </c>
      <c r="AY126" s="247" t="s">
        <v>118</v>
      </c>
    </row>
    <row r="127" s="2" customFormat="1" ht="24.15" customHeight="1">
      <c r="A127" s="36"/>
      <c r="B127" s="37"/>
      <c r="C127" s="218" t="s">
        <v>83</v>
      </c>
      <c r="D127" s="218" t="s">
        <v>120</v>
      </c>
      <c r="E127" s="219" t="s">
        <v>130</v>
      </c>
      <c r="F127" s="220" t="s">
        <v>131</v>
      </c>
      <c r="G127" s="221" t="s">
        <v>123</v>
      </c>
      <c r="H127" s="222">
        <v>91.650000000000006</v>
      </c>
      <c r="I127" s="223"/>
      <c r="J127" s="224">
        <f>ROUND(I127*H127,2)</f>
        <v>0</v>
      </c>
      <c r="K127" s="225"/>
      <c r="L127" s="42"/>
      <c r="M127" s="226" t="s">
        <v>1</v>
      </c>
      <c r="N127" s="227" t="s">
        <v>40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0" t="s">
        <v>124</v>
      </c>
      <c r="AT127" s="230" t="s">
        <v>120</v>
      </c>
      <c r="AU127" s="230" t="s">
        <v>83</v>
      </c>
      <c r="AY127" s="15" t="s">
        <v>118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5" t="s">
        <v>124</v>
      </c>
      <c r="BK127" s="231">
        <f>ROUND(I127*H127,2)</f>
        <v>0</v>
      </c>
      <c r="BL127" s="15" t="s">
        <v>124</v>
      </c>
      <c r="BM127" s="230" t="s">
        <v>132</v>
      </c>
    </row>
    <row r="128" s="2" customFormat="1">
      <c r="A128" s="36"/>
      <c r="B128" s="37"/>
      <c r="C128" s="38"/>
      <c r="D128" s="232" t="s">
        <v>126</v>
      </c>
      <c r="E128" s="38"/>
      <c r="F128" s="233" t="s">
        <v>133</v>
      </c>
      <c r="G128" s="38"/>
      <c r="H128" s="38"/>
      <c r="I128" s="234"/>
      <c r="J128" s="38"/>
      <c r="K128" s="38"/>
      <c r="L128" s="42"/>
      <c r="M128" s="235"/>
      <c r="N128" s="236"/>
      <c r="O128" s="90"/>
      <c r="P128" s="90"/>
      <c r="Q128" s="90"/>
      <c r="R128" s="90"/>
      <c r="S128" s="90"/>
      <c r="T128" s="91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126</v>
      </c>
      <c r="AU128" s="15" t="s">
        <v>83</v>
      </c>
    </row>
    <row r="129" s="13" customFormat="1">
      <c r="A129" s="13"/>
      <c r="B129" s="237"/>
      <c r="C129" s="238"/>
      <c r="D129" s="232" t="s">
        <v>128</v>
      </c>
      <c r="E129" s="239" t="s">
        <v>1</v>
      </c>
      <c r="F129" s="240" t="s">
        <v>129</v>
      </c>
      <c r="G129" s="238"/>
      <c r="H129" s="241">
        <v>91.650000000000006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128</v>
      </c>
      <c r="AU129" s="247" t="s">
        <v>83</v>
      </c>
      <c r="AV129" s="13" t="s">
        <v>83</v>
      </c>
      <c r="AW129" s="13" t="s">
        <v>30</v>
      </c>
      <c r="AX129" s="13" t="s">
        <v>81</v>
      </c>
      <c r="AY129" s="247" t="s">
        <v>118</v>
      </c>
    </row>
    <row r="130" s="2" customFormat="1" ht="33" customHeight="1">
      <c r="A130" s="36"/>
      <c r="B130" s="37"/>
      <c r="C130" s="218" t="s">
        <v>134</v>
      </c>
      <c r="D130" s="218" t="s">
        <v>120</v>
      </c>
      <c r="E130" s="219" t="s">
        <v>135</v>
      </c>
      <c r="F130" s="220" t="s">
        <v>136</v>
      </c>
      <c r="G130" s="221" t="s">
        <v>137</v>
      </c>
      <c r="H130" s="222">
        <v>305.5</v>
      </c>
      <c r="I130" s="223"/>
      <c r="J130" s="224">
        <f>ROUND(I130*H130,2)</f>
        <v>0</v>
      </c>
      <c r="K130" s="225"/>
      <c r="L130" s="42"/>
      <c r="M130" s="226" t="s">
        <v>1</v>
      </c>
      <c r="N130" s="227" t="s">
        <v>40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30" t="s">
        <v>124</v>
      </c>
      <c r="AT130" s="230" t="s">
        <v>120</v>
      </c>
      <c r="AU130" s="230" t="s">
        <v>83</v>
      </c>
      <c r="AY130" s="15" t="s">
        <v>118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5" t="s">
        <v>124</v>
      </c>
      <c r="BK130" s="231">
        <f>ROUND(I130*H130,2)</f>
        <v>0</v>
      </c>
      <c r="BL130" s="15" t="s">
        <v>124</v>
      </c>
      <c r="BM130" s="230" t="s">
        <v>138</v>
      </c>
    </row>
    <row r="131" s="2" customFormat="1">
      <c r="A131" s="36"/>
      <c r="B131" s="37"/>
      <c r="C131" s="38"/>
      <c r="D131" s="232" t="s">
        <v>126</v>
      </c>
      <c r="E131" s="38"/>
      <c r="F131" s="233" t="s">
        <v>139</v>
      </c>
      <c r="G131" s="38"/>
      <c r="H131" s="38"/>
      <c r="I131" s="234"/>
      <c r="J131" s="38"/>
      <c r="K131" s="38"/>
      <c r="L131" s="42"/>
      <c r="M131" s="235"/>
      <c r="N131" s="236"/>
      <c r="O131" s="90"/>
      <c r="P131" s="90"/>
      <c r="Q131" s="90"/>
      <c r="R131" s="90"/>
      <c r="S131" s="90"/>
      <c r="T131" s="91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126</v>
      </c>
      <c r="AU131" s="15" t="s">
        <v>83</v>
      </c>
    </row>
    <row r="132" s="13" customFormat="1">
      <c r="A132" s="13"/>
      <c r="B132" s="237"/>
      <c r="C132" s="238"/>
      <c r="D132" s="232" t="s">
        <v>128</v>
      </c>
      <c r="E132" s="239" t="s">
        <v>1</v>
      </c>
      <c r="F132" s="240" t="s">
        <v>140</v>
      </c>
      <c r="G132" s="238"/>
      <c r="H132" s="241">
        <v>305.5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128</v>
      </c>
      <c r="AU132" s="247" t="s">
        <v>83</v>
      </c>
      <c r="AV132" s="13" t="s">
        <v>83</v>
      </c>
      <c r="AW132" s="13" t="s">
        <v>30</v>
      </c>
      <c r="AX132" s="13" t="s">
        <v>81</v>
      </c>
      <c r="AY132" s="247" t="s">
        <v>118</v>
      </c>
    </row>
    <row r="133" s="2" customFormat="1" ht="16.5" customHeight="1">
      <c r="A133" s="36"/>
      <c r="B133" s="37"/>
      <c r="C133" s="248" t="s">
        <v>124</v>
      </c>
      <c r="D133" s="248" t="s">
        <v>141</v>
      </c>
      <c r="E133" s="249" t="s">
        <v>142</v>
      </c>
      <c r="F133" s="250" t="s">
        <v>143</v>
      </c>
      <c r="G133" s="251" t="s">
        <v>144</v>
      </c>
      <c r="H133" s="252">
        <v>91.650000000000006</v>
      </c>
      <c r="I133" s="253"/>
      <c r="J133" s="254">
        <f>ROUND(I133*H133,2)</f>
        <v>0</v>
      </c>
      <c r="K133" s="255"/>
      <c r="L133" s="256"/>
      <c r="M133" s="257" t="s">
        <v>1</v>
      </c>
      <c r="N133" s="258" t="s">
        <v>40</v>
      </c>
      <c r="O133" s="90"/>
      <c r="P133" s="228">
        <f>O133*H133</f>
        <v>0</v>
      </c>
      <c r="Q133" s="228">
        <v>1</v>
      </c>
      <c r="R133" s="228">
        <f>Q133*H133</f>
        <v>91.650000000000006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145</v>
      </c>
      <c r="AT133" s="230" t="s">
        <v>141</v>
      </c>
      <c r="AU133" s="230" t="s">
        <v>83</v>
      </c>
      <c r="AY133" s="15" t="s">
        <v>118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124</v>
      </c>
      <c r="BK133" s="231">
        <f>ROUND(I133*H133,2)</f>
        <v>0</v>
      </c>
      <c r="BL133" s="15" t="s">
        <v>124</v>
      </c>
      <c r="BM133" s="230" t="s">
        <v>146</v>
      </c>
    </row>
    <row r="134" s="2" customFormat="1">
      <c r="A134" s="36"/>
      <c r="B134" s="37"/>
      <c r="C134" s="38"/>
      <c r="D134" s="232" t="s">
        <v>126</v>
      </c>
      <c r="E134" s="38"/>
      <c r="F134" s="233" t="s">
        <v>143</v>
      </c>
      <c r="G134" s="38"/>
      <c r="H134" s="38"/>
      <c r="I134" s="234"/>
      <c r="J134" s="38"/>
      <c r="K134" s="38"/>
      <c r="L134" s="42"/>
      <c r="M134" s="235"/>
      <c r="N134" s="236"/>
      <c r="O134" s="90"/>
      <c r="P134" s="90"/>
      <c r="Q134" s="90"/>
      <c r="R134" s="90"/>
      <c r="S134" s="90"/>
      <c r="T134" s="91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126</v>
      </c>
      <c r="AU134" s="15" t="s">
        <v>83</v>
      </c>
    </row>
    <row r="135" s="13" customFormat="1">
      <c r="A135" s="13"/>
      <c r="B135" s="237"/>
      <c r="C135" s="238"/>
      <c r="D135" s="232" t="s">
        <v>128</v>
      </c>
      <c r="E135" s="239" t="s">
        <v>1</v>
      </c>
      <c r="F135" s="240" t="s">
        <v>129</v>
      </c>
      <c r="G135" s="238"/>
      <c r="H135" s="241">
        <v>91.650000000000006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128</v>
      </c>
      <c r="AU135" s="247" t="s">
        <v>83</v>
      </c>
      <c r="AV135" s="13" t="s">
        <v>83</v>
      </c>
      <c r="AW135" s="13" t="s">
        <v>30</v>
      </c>
      <c r="AX135" s="13" t="s">
        <v>81</v>
      </c>
      <c r="AY135" s="247" t="s">
        <v>118</v>
      </c>
    </row>
    <row r="136" s="2" customFormat="1" ht="24.15" customHeight="1">
      <c r="A136" s="36"/>
      <c r="B136" s="37"/>
      <c r="C136" s="218" t="s">
        <v>147</v>
      </c>
      <c r="D136" s="218" t="s">
        <v>120</v>
      </c>
      <c r="E136" s="219" t="s">
        <v>148</v>
      </c>
      <c r="F136" s="220" t="s">
        <v>149</v>
      </c>
      <c r="G136" s="221" t="s">
        <v>137</v>
      </c>
      <c r="H136" s="222">
        <v>305.5</v>
      </c>
      <c r="I136" s="223"/>
      <c r="J136" s="224">
        <f>ROUND(I136*H136,2)</f>
        <v>0</v>
      </c>
      <c r="K136" s="225"/>
      <c r="L136" s="42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124</v>
      </c>
      <c r="AT136" s="230" t="s">
        <v>120</v>
      </c>
      <c r="AU136" s="230" t="s">
        <v>83</v>
      </c>
      <c r="AY136" s="15" t="s">
        <v>118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124</v>
      </c>
      <c r="BK136" s="231">
        <f>ROUND(I136*H136,2)</f>
        <v>0</v>
      </c>
      <c r="BL136" s="15" t="s">
        <v>124</v>
      </c>
      <c r="BM136" s="230" t="s">
        <v>150</v>
      </c>
    </row>
    <row r="137" s="2" customFormat="1">
      <c r="A137" s="36"/>
      <c r="B137" s="37"/>
      <c r="C137" s="38"/>
      <c r="D137" s="232" t="s">
        <v>126</v>
      </c>
      <c r="E137" s="38"/>
      <c r="F137" s="233" t="s">
        <v>151</v>
      </c>
      <c r="G137" s="38"/>
      <c r="H137" s="38"/>
      <c r="I137" s="234"/>
      <c r="J137" s="38"/>
      <c r="K137" s="38"/>
      <c r="L137" s="42"/>
      <c r="M137" s="235"/>
      <c r="N137" s="236"/>
      <c r="O137" s="90"/>
      <c r="P137" s="90"/>
      <c r="Q137" s="90"/>
      <c r="R137" s="90"/>
      <c r="S137" s="90"/>
      <c r="T137" s="91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126</v>
      </c>
      <c r="AU137" s="15" t="s">
        <v>83</v>
      </c>
    </row>
    <row r="138" s="13" customFormat="1">
      <c r="A138" s="13"/>
      <c r="B138" s="237"/>
      <c r="C138" s="238"/>
      <c r="D138" s="232" t="s">
        <v>128</v>
      </c>
      <c r="E138" s="239" t="s">
        <v>1</v>
      </c>
      <c r="F138" s="240" t="s">
        <v>140</v>
      </c>
      <c r="G138" s="238"/>
      <c r="H138" s="241">
        <v>305.5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128</v>
      </c>
      <c r="AU138" s="247" t="s">
        <v>83</v>
      </c>
      <c r="AV138" s="13" t="s">
        <v>83</v>
      </c>
      <c r="AW138" s="13" t="s">
        <v>30</v>
      </c>
      <c r="AX138" s="13" t="s">
        <v>81</v>
      </c>
      <c r="AY138" s="247" t="s">
        <v>118</v>
      </c>
    </row>
    <row r="139" s="2" customFormat="1" ht="16.5" customHeight="1">
      <c r="A139" s="36"/>
      <c r="B139" s="37"/>
      <c r="C139" s="248" t="s">
        <v>152</v>
      </c>
      <c r="D139" s="248" t="s">
        <v>141</v>
      </c>
      <c r="E139" s="249" t="s">
        <v>153</v>
      </c>
      <c r="F139" s="250" t="s">
        <v>154</v>
      </c>
      <c r="G139" s="251" t="s">
        <v>155</v>
      </c>
      <c r="H139" s="252">
        <v>6.1100000000000003</v>
      </c>
      <c r="I139" s="253"/>
      <c r="J139" s="254">
        <f>ROUND(I139*H139,2)</f>
        <v>0</v>
      </c>
      <c r="K139" s="255"/>
      <c r="L139" s="256"/>
      <c r="M139" s="257" t="s">
        <v>1</v>
      </c>
      <c r="N139" s="258" t="s">
        <v>40</v>
      </c>
      <c r="O139" s="90"/>
      <c r="P139" s="228">
        <f>O139*H139</f>
        <v>0</v>
      </c>
      <c r="Q139" s="228">
        <v>0.001</v>
      </c>
      <c r="R139" s="228">
        <f>Q139*H139</f>
        <v>0.0061100000000000008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145</v>
      </c>
      <c r="AT139" s="230" t="s">
        <v>141</v>
      </c>
      <c r="AU139" s="230" t="s">
        <v>83</v>
      </c>
      <c r="AY139" s="15" t="s">
        <v>118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124</v>
      </c>
      <c r="BK139" s="231">
        <f>ROUND(I139*H139,2)</f>
        <v>0</v>
      </c>
      <c r="BL139" s="15" t="s">
        <v>124</v>
      </c>
      <c r="BM139" s="230" t="s">
        <v>156</v>
      </c>
    </row>
    <row r="140" s="2" customFormat="1">
      <c r="A140" s="36"/>
      <c r="B140" s="37"/>
      <c r="C140" s="38"/>
      <c r="D140" s="232" t="s">
        <v>126</v>
      </c>
      <c r="E140" s="38"/>
      <c r="F140" s="233" t="s">
        <v>154</v>
      </c>
      <c r="G140" s="38"/>
      <c r="H140" s="38"/>
      <c r="I140" s="234"/>
      <c r="J140" s="38"/>
      <c r="K140" s="38"/>
      <c r="L140" s="42"/>
      <c r="M140" s="235"/>
      <c r="N140" s="236"/>
      <c r="O140" s="90"/>
      <c r="P140" s="90"/>
      <c r="Q140" s="90"/>
      <c r="R140" s="90"/>
      <c r="S140" s="90"/>
      <c r="T140" s="91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126</v>
      </c>
      <c r="AU140" s="15" t="s">
        <v>83</v>
      </c>
    </row>
    <row r="141" s="13" customFormat="1">
      <c r="A141" s="13"/>
      <c r="B141" s="237"/>
      <c r="C141" s="238"/>
      <c r="D141" s="232" t="s">
        <v>128</v>
      </c>
      <c r="E141" s="238"/>
      <c r="F141" s="240" t="s">
        <v>157</v>
      </c>
      <c r="G141" s="238"/>
      <c r="H141" s="241">
        <v>6.1100000000000003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128</v>
      </c>
      <c r="AU141" s="247" t="s">
        <v>83</v>
      </c>
      <c r="AV141" s="13" t="s">
        <v>83</v>
      </c>
      <c r="AW141" s="13" t="s">
        <v>4</v>
      </c>
      <c r="AX141" s="13" t="s">
        <v>81</v>
      </c>
      <c r="AY141" s="247" t="s">
        <v>118</v>
      </c>
    </row>
    <row r="142" s="12" customFormat="1" ht="22.8" customHeight="1">
      <c r="A142" s="12"/>
      <c r="B142" s="202"/>
      <c r="C142" s="203"/>
      <c r="D142" s="204" t="s">
        <v>72</v>
      </c>
      <c r="E142" s="216" t="s">
        <v>158</v>
      </c>
      <c r="F142" s="216" t="s">
        <v>159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SUM(P143:P144)</f>
        <v>0</v>
      </c>
      <c r="Q142" s="210"/>
      <c r="R142" s="211">
        <f>SUM(R143:R144)</f>
        <v>0</v>
      </c>
      <c r="S142" s="210"/>
      <c r="T142" s="212">
        <f>SUM(T143:T144)</f>
        <v>544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81</v>
      </c>
      <c r="AT142" s="214" t="s">
        <v>72</v>
      </c>
      <c r="AU142" s="214" t="s">
        <v>81</v>
      </c>
      <c r="AY142" s="213" t="s">
        <v>118</v>
      </c>
      <c r="BK142" s="215">
        <f>SUM(BK143:BK144)</f>
        <v>0</v>
      </c>
    </row>
    <row r="143" s="2" customFormat="1" ht="33" customHeight="1">
      <c r="A143" s="36"/>
      <c r="B143" s="37"/>
      <c r="C143" s="218" t="s">
        <v>160</v>
      </c>
      <c r="D143" s="218" t="s">
        <v>120</v>
      </c>
      <c r="E143" s="219" t="s">
        <v>161</v>
      </c>
      <c r="F143" s="220" t="s">
        <v>162</v>
      </c>
      <c r="G143" s="221" t="s">
        <v>123</v>
      </c>
      <c r="H143" s="222">
        <v>3400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40</v>
      </c>
      <c r="O143" s="90"/>
      <c r="P143" s="228">
        <f>O143*H143</f>
        <v>0</v>
      </c>
      <c r="Q143" s="228">
        <v>0</v>
      </c>
      <c r="R143" s="228">
        <f>Q143*H143</f>
        <v>0</v>
      </c>
      <c r="S143" s="228">
        <v>0.16</v>
      </c>
      <c r="T143" s="229">
        <f>S143*H143</f>
        <v>544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124</v>
      </c>
      <c r="AT143" s="230" t="s">
        <v>120</v>
      </c>
      <c r="AU143" s="230" t="s">
        <v>83</v>
      </c>
      <c r="AY143" s="15" t="s">
        <v>118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124</v>
      </c>
      <c r="BK143" s="231">
        <f>ROUND(I143*H143,2)</f>
        <v>0</v>
      </c>
      <c r="BL143" s="15" t="s">
        <v>124</v>
      </c>
      <c r="BM143" s="230" t="s">
        <v>163</v>
      </c>
    </row>
    <row r="144" s="2" customFormat="1">
      <c r="A144" s="36"/>
      <c r="B144" s="37"/>
      <c r="C144" s="38"/>
      <c r="D144" s="232" t="s">
        <v>126</v>
      </c>
      <c r="E144" s="38"/>
      <c r="F144" s="233" t="s">
        <v>164</v>
      </c>
      <c r="G144" s="38"/>
      <c r="H144" s="38"/>
      <c r="I144" s="234"/>
      <c r="J144" s="38"/>
      <c r="K144" s="38"/>
      <c r="L144" s="42"/>
      <c r="M144" s="235"/>
      <c r="N144" s="236"/>
      <c r="O144" s="90"/>
      <c r="P144" s="90"/>
      <c r="Q144" s="90"/>
      <c r="R144" s="90"/>
      <c r="S144" s="90"/>
      <c r="T144" s="91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126</v>
      </c>
      <c r="AU144" s="15" t="s">
        <v>83</v>
      </c>
    </row>
    <row r="145" s="12" customFormat="1" ht="22.8" customHeight="1">
      <c r="A145" s="12"/>
      <c r="B145" s="202"/>
      <c r="C145" s="203"/>
      <c r="D145" s="204" t="s">
        <v>72</v>
      </c>
      <c r="E145" s="216" t="s">
        <v>165</v>
      </c>
      <c r="F145" s="216" t="s">
        <v>166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SUM(P146:P160)</f>
        <v>0</v>
      </c>
      <c r="Q145" s="210"/>
      <c r="R145" s="211">
        <f>SUM(R146:R160)</f>
        <v>0</v>
      </c>
      <c r="S145" s="210"/>
      <c r="T145" s="212">
        <f>SUM(T146:T160)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81</v>
      </c>
      <c r="AT145" s="214" t="s">
        <v>72</v>
      </c>
      <c r="AU145" s="214" t="s">
        <v>81</v>
      </c>
      <c r="AY145" s="213" t="s">
        <v>118</v>
      </c>
      <c r="BK145" s="215">
        <f>SUM(BK146:BK160)</f>
        <v>0</v>
      </c>
    </row>
    <row r="146" s="2" customFormat="1" ht="16.5" customHeight="1">
      <c r="A146" s="36"/>
      <c r="B146" s="37"/>
      <c r="C146" s="218" t="s">
        <v>145</v>
      </c>
      <c r="D146" s="218" t="s">
        <v>120</v>
      </c>
      <c r="E146" s="219" t="s">
        <v>167</v>
      </c>
      <c r="F146" s="220" t="s">
        <v>168</v>
      </c>
      <c r="G146" s="221" t="s">
        <v>144</v>
      </c>
      <c r="H146" s="222">
        <v>544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40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124</v>
      </c>
      <c r="AT146" s="230" t="s">
        <v>120</v>
      </c>
      <c r="AU146" s="230" t="s">
        <v>83</v>
      </c>
      <c r="AY146" s="15" t="s">
        <v>118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124</v>
      </c>
      <c r="BK146" s="231">
        <f>ROUND(I146*H146,2)</f>
        <v>0</v>
      </c>
      <c r="BL146" s="15" t="s">
        <v>124</v>
      </c>
      <c r="BM146" s="230" t="s">
        <v>169</v>
      </c>
    </row>
    <row r="147" s="2" customFormat="1">
      <c r="A147" s="36"/>
      <c r="B147" s="37"/>
      <c r="C147" s="38"/>
      <c r="D147" s="232" t="s">
        <v>126</v>
      </c>
      <c r="E147" s="38"/>
      <c r="F147" s="233" t="s">
        <v>170</v>
      </c>
      <c r="G147" s="38"/>
      <c r="H147" s="38"/>
      <c r="I147" s="234"/>
      <c r="J147" s="38"/>
      <c r="K147" s="38"/>
      <c r="L147" s="42"/>
      <c r="M147" s="235"/>
      <c r="N147" s="236"/>
      <c r="O147" s="90"/>
      <c r="P147" s="90"/>
      <c r="Q147" s="90"/>
      <c r="R147" s="90"/>
      <c r="S147" s="90"/>
      <c r="T147" s="91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126</v>
      </c>
      <c r="AU147" s="15" t="s">
        <v>83</v>
      </c>
    </row>
    <row r="148" s="2" customFormat="1" ht="24.15" customHeight="1">
      <c r="A148" s="36"/>
      <c r="B148" s="37"/>
      <c r="C148" s="218" t="s">
        <v>158</v>
      </c>
      <c r="D148" s="218" t="s">
        <v>120</v>
      </c>
      <c r="E148" s="219" t="s">
        <v>171</v>
      </c>
      <c r="F148" s="220" t="s">
        <v>172</v>
      </c>
      <c r="G148" s="221" t="s">
        <v>144</v>
      </c>
      <c r="H148" s="222">
        <v>544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40</v>
      </c>
      <c r="O148" s="90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124</v>
      </c>
      <c r="AT148" s="230" t="s">
        <v>120</v>
      </c>
      <c r="AU148" s="230" t="s">
        <v>83</v>
      </c>
      <c r="AY148" s="15" t="s">
        <v>118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124</v>
      </c>
      <c r="BK148" s="231">
        <f>ROUND(I148*H148,2)</f>
        <v>0</v>
      </c>
      <c r="BL148" s="15" t="s">
        <v>124</v>
      </c>
      <c r="BM148" s="230" t="s">
        <v>173</v>
      </c>
    </row>
    <row r="149" s="2" customFormat="1">
      <c r="A149" s="36"/>
      <c r="B149" s="37"/>
      <c r="C149" s="38"/>
      <c r="D149" s="232" t="s">
        <v>126</v>
      </c>
      <c r="E149" s="38"/>
      <c r="F149" s="233" t="s">
        <v>174</v>
      </c>
      <c r="G149" s="38"/>
      <c r="H149" s="38"/>
      <c r="I149" s="234"/>
      <c r="J149" s="38"/>
      <c r="K149" s="38"/>
      <c r="L149" s="42"/>
      <c r="M149" s="235"/>
      <c r="N149" s="236"/>
      <c r="O149" s="90"/>
      <c r="P149" s="90"/>
      <c r="Q149" s="90"/>
      <c r="R149" s="90"/>
      <c r="S149" s="90"/>
      <c r="T149" s="91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126</v>
      </c>
      <c r="AU149" s="15" t="s">
        <v>83</v>
      </c>
    </row>
    <row r="150" s="2" customFormat="1" ht="24.15" customHeight="1">
      <c r="A150" s="36"/>
      <c r="B150" s="37"/>
      <c r="C150" s="218" t="s">
        <v>175</v>
      </c>
      <c r="D150" s="218" t="s">
        <v>120</v>
      </c>
      <c r="E150" s="219" t="s">
        <v>176</v>
      </c>
      <c r="F150" s="220" t="s">
        <v>177</v>
      </c>
      <c r="G150" s="221" t="s">
        <v>144</v>
      </c>
      <c r="H150" s="222">
        <v>10880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124</v>
      </c>
      <c r="AT150" s="230" t="s">
        <v>120</v>
      </c>
      <c r="AU150" s="230" t="s">
        <v>83</v>
      </c>
      <c r="AY150" s="15" t="s">
        <v>118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124</v>
      </c>
      <c r="BK150" s="231">
        <f>ROUND(I150*H150,2)</f>
        <v>0</v>
      </c>
      <c r="BL150" s="15" t="s">
        <v>124</v>
      </c>
      <c r="BM150" s="230" t="s">
        <v>178</v>
      </c>
    </row>
    <row r="151" s="2" customFormat="1">
      <c r="A151" s="36"/>
      <c r="B151" s="37"/>
      <c r="C151" s="38"/>
      <c r="D151" s="232" t="s">
        <v>126</v>
      </c>
      <c r="E151" s="38"/>
      <c r="F151" s="233" t="s">
        <v>179</v>
      </c>
      <c r="G151" s="38"/>
      <c r="H151" s="38"/>
      <c r="I151" s="234"/>
      <c r="J151" s="38"/>
      <c r="K151" s="38"/>
      <c r="L151" s="42"/>
      <c r="M151" s="235"/>
      <c r="N151" s="236"/>
      <c r="O151" s="90"/>
      <c r="P151" s="90"/>
      <c r="Q151" s="90"/>
      <c r="R151" s="90"/>
      <c r="S151" s="90"/>
      <c r="T151" s="91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126</v>
      </c>
      <c r="AU151" s="15" t="s">
        <v>83</v>
      </c>
    </row>
    <row r="152" s="13" customFormat="1">
      <c r="A152" s="13"/>
      <c r="B152" s="237"/>
      <c r="C152" s="238"/>
      <c r="D152" s="232" t="s">
        <v>128</v>
      </c>
      <c r="E152" s="238"/>
      <c r="F152" s="240" t="s">
        <v>180</v>
      </c>
      <c r="G152" s="238"/>
      <c r="H152" s="241">
        <v>10880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128</v>
      </c>
      <c r="AU152" s="247" t="s">
        <v>83</v>
      </c>
      <c r="AV152" s="13" t="s">
        <v>83</v>
      </c>
      <c r="AW152" s="13" t="s">
        <v>4</v>
      </c>
      <c r="AX152" s="13" t="s">
        <v>81</v>
      </c>
      <c r="AY152" s="247" t="s">
        <v>118</v>
      </c>
    </row>
    <row r="153" s="2" customFormat="1" ht="37.8" customHeight="1">
      <c r="A153" s="36"/>
      <c r="B153" s="37"/>
      <c r="C153" s="218" t="s">
        <v>181</v>
      </c>
      <c r="D153" s="218" t="s">
        <v>120</v>
      </c>
      <c r="E153" s="219" t="s">
        <v>182</v>
      </c>
      <c r="F153" s="220" t="s">
        <v>183</v>
      </c>
      <c r="G153" s="221" t="s">
        <v>144</v>
      </c>
      <c r="H153" s="222">
        <v>524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124</v>
      </c>
      <c r="AT153" s="230" t="s">
        <v>120</v>
      </c>
      <c r="AU153" s="230" t="s">
        <v>83</v>
      </c>
      <c r="AY153" s="15" t="s">
        <v>118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124</v>
      </c>
      <c r="BK153" s="231">
        <f>ROUND(I153*H153,2)</f>
        <v>0</v>
      </c>
      <c r="BL153" s="15" t="s">
        <v>124</v>
      </c>
      <c r="BM153" s="230" t="s">
        <v>184</v>
      </c>
    </row>
    <row r="154" s="2" customFormat="1">
      <c r="A154" s="36"/>
      <c r="B154" s="37"/>
      <c r="C154" s="38"/>
      <c r="D154" s="232" t="s">
        <v>126</v>
      </c>
      <c r="E154" s="38"/>
      <c r="F154" s="233" t="s">
        <v>185</v>
      </c>
      <c r="G154" s="38"/>
      <c r="H154" s="38"/>
      <c r="I154" s="234"/>
      <c r="J154" s="38"/>
      <c r="K154" s="38"/>
      <c r="L154" s="42"/>
      <c r="M154" s="235"/>
      <c r="N154" s="236"/>
      <c r="O154" s="90"/>
      <c r="P154" s="90"/>
      <c r="Q154" s="90"/>
      <c r="R154" s="90"/>
      <c r="S154" s="90"/>
      <c r="T154" s="91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126</v>
      </c>
      <c r="AU154" s="15" t="s">
        <v>83</v>
      </c>
    </row>
    <row r="155" s="2" customFormat="1" ht="33" customHeight="1">
      <c r="A155" s="36"/>
      <c r="B155" s="37"/>
      <c r="C155" s="218" t="s">
        <v>8</v>
      </c>
      <c r="D155" s="218" t="s">
        <v>120</v>
      </c>
      <c r="E155" s="219" t="s">
        <v>186</v>
      </c>
      <c r="F155" s="220" t="s">
        <v>187</v>
      </c>
      <c r="G155" s="221" t="s">
        <v>144</v>
      </c>
      <c r="H155" s="222">
        <v>320</v>
      </c>
      <c r="I155" s="223"/>
      <c r="J155" s="224">
        <f>ROUND(I155*H155,2)</f>
        <v>0</v>
      </c>
      <c r="K155" s="225"/>
      <c r="L155" s="42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124</v>
      </c>
      <c r="AT155" s="230" t="s">
        <v>120</v>
      </c>
      <c r="AU155" s="230" t="s">
        <v>83</v>
      </c>
      <c r="AY155" s="15" t="s">
        <v>118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124</v>
      </c>
      <c r="BK155" s="231">
        <f>ROUND(I155*H155,2)</f>
        <v>0</v>
      </c>
      <c r="BL155" s="15" t="s">
        <v>124</v>
      </c>
      <c r="BM155" s="230" t="s">
        <v>188</v>
      </c>
    </row>
    <row r="156" s="2" customFormat="1">
      <c r="A156" s="36"/>
      <c r="B156" s="37"/>
      <c r="C156" s="38"/>
      <c r="D156" s="232" t="s">
        <v>126</v>
      </c>
      <c r="E156" s="38"/>
      <c r="F156" s="233" t="s">
        <v>189</v>
      </c>
      <c r="G156" s="38"/>
      <c r="H156" s="38"/>
      <c r="I156" s="234"/>
      <c r="J156" s="38"/>
      <c r="K156" s="38"/>
      <c r="L156" s="42"/>
      <c r="M156" s="235"/>
      <c r="N156" s="236"/>
      <c r="O156" s="90"/>
      <c r="P156" s="90"/>
      <c r="Q156" s="90"/>
      <c r="R156" s="90"/>
      <c r="S156" s="90"/>
      <c r="T156" s="91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126</v>
      </c>
      <c r="AU156" s="15" t="s">
        <v>83</v>
      </c>
    </row>
    <row r="157" s="2" customFormat="1" ht="44.25" customHeight="1">
      <c r="A157" s="36"/>
      <c r="B157" s="37"/>
      <c r="C157" s="218" t="s">
        <v>190</v>
      </c>
      <c r="D157" s="218" t="s">
        <v>120</v>
      </c>
      <c r="E157" s="219" t="s">
        <v>191</v>
      </c>
      <c r="F157" s="220" t="s">
        <v>192</v>
      </c>
      <c r="G157" s="221" t="s">
        <v>144</v>
      </c>
      <c r="H157" s="222">
        <v>37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124</v>
      </c>
      <c r="AT157" s="230" t="s">
        <v>120</v>
      </c>
      <c r="AU157" s="230" t="s">
        <v>83</v>
      </c>
      <c r="AY157" s="15" t="s">
        <v>118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124</v>
      </c>
      <c r="BK157" s="231">
        <f>ROUND(I157*H157,2)</f>
        <v>0</v>
      </c>
      <c r="BL157" s="15" t="s">
        <v>124</v>
      </c>
      <c r="BM157" s="230" t="s">
        <v>193</v>
      </c>
    </row>
    <row r="158" s="2" customFormat="1">
      <c r="A158" s="36"/>
      <c r="B158" s="37"/>
      <c r="C158" s="38"/>
      <c r="D158" s="232" t="s">
        <v>126</v>
      </c>
      <c r="E158" s="38"/>
      <c r="F158" s="233" t="s">
        <v>194</v>
      </c>
      <c r="G158" s="38"/>
      <c r="H158" s="38"/>
      <c r="I158" s="234"/>
      <c r="J158" s="38"/>
      <c r="K158" s="38"/>
      <c r="L158" s="42"/>
      <c r="M158" s="235"/>
      <c r="N158" s="236"/>
      <c r="O158" s="90"/>
      <c r="P158" s="90"/>
      <c r="Q158" s="90"/>
      <c r="R158" s="90"/>
      <c r="S158" s="90"/>
      <c r="T158" s="91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126</v>
      </c>
      <c r="AU158" s="15" t="s">
        <v>83</v>
      </c>
    </row>
    <row r="159" s="2" customFormat="1" ht="44.25" customHeight="1">
      <c r="A159" s="36"/>
      <c r="B159" s="37"/>
      <c r="C159" s="218" t="s">
        <v>195</v>
      </c>
      <c r="D159" s="218" t="s">
        <v>120</v>
      </c>
      <c r="E159" s="219" t="s">
        <v>196</v>
      </c>
      <c r="F159" s="220" t="s">
        <v>197</v>
      </c>
      <c r="G159" s="221" t="s">
        <v>144</v>
      </c>
      <c r="H159" s="222">
        <v>3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124</v>
      </c>
      <c r="AT159" s="230" t="s">
        <v>120</v>
      </c>
      <c r="AU159" s="230" t="s">
        <v>83</v>
      </c>
      <c r="AY159" s="15" t="s">
        <v>118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124</v>
      </c>
      <c r="BK159" s="231">
        <f>ROUND(I159*H159,2)</f>
        <v>0</v>
      </c>
      <c r="BL159" s="15" t="s">
        <v>124</v>
      </c>
      <c r="BM159" s="230" t="s">
        <v>198</v>
      </c>
    </row>
    <row r="160" s="2" customFormat="1">
      <c r="A160" s="36"/>
      <c r="B160" s="37"/>
      <c r="C160" s="38"/>
      <c r="D160" s="232" t="s">
        <v>126</v>
      </c>
      <c r="E160" s="38"/>
      <c r="F160" s="233" t="s">
        <v>197</v>
      </c>
      <c r="G160" s="38"/>
      <c r="H160" s="38"/>
      <c r="I160" s="234"/>
      <c r="J160" s="38"/>
      <c r="K160" s="38"/>
      <c r="L160" s="42"/>
      <c r="M160" s="235"/>
      <c r="N160" s="236"/>
      <c r="O160" s="90"/>
      <c r="P160" s="90"/>
      <c r="Q160" s="90"/>
      <c r="R160" s="90"/>
      <c r="S160" s="90"/>
      <c r="T160" s="91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126</v>
      </c>
      <c r="AU160" s="15" t="s">
        <v>83</v>
      </c>
    </row>
    <row r="161" s="12" customFormat="1" ht="22.8" customHeight="1">
      <c r="A161" s="12"/>
      <c r="B161" s="202"/>
      <c r="C161" s="203"/>
      <c r="D161" s="204" t="s">
        <v>72</v>
      </c>
      <c r="E161" s="216" t="s">
        <v>199</v>
      </c>
      <c r="F161" s="216" t="s">
        <v>200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SUM(P162:P163)</f>
        <v>0</v>
      </c>
      <c r="Q161" s="210"/>
      <c r="R161" s="211">
        <f>SUM(R162:R163)</f>
        <v>0</v>
      </c>
      <c r="S161" s="210"/>
      <c r="T161" s="212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81</v>
      </c>
      <c r="AT161" s="214" t="s">
        <v>72</v>
      </c>
      <c r="AU161" s="214" t="s">
        <v>81</v>
      </c>
      <c r="AY161" s="213" t="s">
        <v>118</v>
      </c>
      <c r="BK161" s="215">
        <f>SUM(BK162:BK163)</f>
        <v>0</v>
      </c>
    </row>
    <row r="162" s="2" customFormat="1" ht="16.5" customHeight="1">
      <c r="A162" s="36"/>
      <c r="B162" s="37"/>
      <c r="C162" s="218" t="s">
        <v>201</v>
      </c>
      <c r="D162" s="218" t="s">
        <v>120</v>
      </c>
      <c r="E162" s="219" t="s">
        <v>202</v>
      </c>
      <c r="F162" s="220" t="s">
        <v>203</v>
      </c>
      <c r="G162" s="221" t="s">
        <v>144</v>
      </c>
      <c r="H162" s="222">
        <v>91.656000000000006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40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124</v>
      </c>
      <c r="AT162" s="230" t="s">
        <v>120</v>
      </c>
      <c r="AU162" s="230" t="s">
        <v>83</v>
      </c>
      <c r="AY162" s="15" t="s">
        <v>118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124</v>
      </c>
      <c r="BK162" s="231">
        <f>ROUND(I162*H162,2)</f>
        <v>0</v>
      </c>
      <c r="BL162" s="15" t="s">
        <v>124</v>
      </c>
      <c r="BM162" s="230" t="s">
        <v>204</v>
      </c>
    </row>
    <row r="163" s="2" customFormat="1">
      <c r="A163" s="36"/>
      <c r="B163" s="37"/>
      <c r="C163" s="38"/>
      <c r="D163" s="232" t="s">
        <v>126</v>
      </c>
      <c r="E163" s="38"/>
      <c r="F163" s="233" t="s">
        <v>205</v>
      </c>
      <c r="G163" s="38"/>
      <c r="H163" s="38"/>
      <c r="I163" s="234"/>
      <c r="J163" s="38"/>
      <c r="K163" s="38"/>
      <c r="L163" s="42"/>
      <c r="M163" s="259"/>
      <c r="N163" s="260"/>
      <c r="O163" s="261"/>
      <c r="P163" s="261"/>
      <c r="Q163" s="261"/>
      <c r="R163" s="261"/>
      <c r="S163" s="261"/>
      <c r="T163" s="262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126</v>
      </c>
      <c r="AU163" s="15" t="s">
        <v>83</v>
      </c>
    </row>
    <row r="164" s="2" customFormat="1" ht="6.96" customHeight="1">
      <c r="A164" s="36"/>
      <c r="B164" s="65"/>
      <c r="C164" s="66"/>
      <c r="D164" s="66"/>
      <c r="E164" s="66"/>
      <c r="F164" s="66"/>
      <c r="G164" s="66"/>
      <c r="H164" s="66"/>
      <c r="I164" s="66"/>
      <c r="J164" s="66"/>
      <c r="K164" s="66"/>
      <c r="L164" s="42"/>
      <c r="M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</row>
  </sheetData>
  <sheetProtection sheet="1" autoFilter="0" formatColumns="0" formatRows="0" objects="1" scenarios="1" spinCount="100000" saltValue="8UEjaKM6DY5Rqiq1xsmRZWpxP4JMl3cV+M6wf+E9sk8g0VnE4+ARVECccouLPv4fw0nuJqq5baO3P6GDIjGKXg==" hashValue="M3Zn33zUFA+//QcOBBscBH/Wg30JYlZU7sB8lmO/KVBahwJ7auesVp1JkaY9Z2nKTheOVc30K7ugYX45kWJayg==" algorithmName="SHA-512" password="CC35"/>
  <autoFilter ref="C120:K16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90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KP v k.ú. Jindřichův Hradec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91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206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12. 2. 2024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ROUND(J123,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ROUND((SUM(BE123:BE168)),  2)</f>
        <v>0</v>
      </c>
      <c r="G33" s="36"/>
      <c r="H33" s="36"/>
      <c r="I33" s="154">
        <v>0.20999999999999999</v>
      </c>
      <c r="J33" s="153">
        <f>ROUND(((SUM(BE123:BE168))*I33),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ROUND((SUM(BF123:BF168)),  2)</f>
        <v>0</v>
      </c>
      <c r="G34" s="36"/>
      <c r="H34" s="36"/>
      <c r="I34" s="154">
        <v>0.12</v>
      </c>
      <c r="J34" s="153">
        <f>ROUND(((SUM(BF123:BF168))*I34),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ROUND((SUM(BG123:BG168)),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ROUND((SUM(BH123:BH168)),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ROUND((SUM(BI123:BI168)),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KP v k.ú. Jindřichův Hradec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02 - Demolice objektu B - garáž a dílna KP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12. 2. 2024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96</v>
      </c>
      <c r="D96" s="38"/>
      <c r="E96" s="38"/>
      <c r="F96" s="38"/>
      <c r="G96" s="38"/>
      <c r="H96" s="38"/>
      <c r="I96" s="38"/>
      <c r="J96" s="109">
        <f>J123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J143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J156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207</v>
      </c>
      <c r="E102" s="181"/>
      <c r="F102" s="181"/>
      <c r="G102" s="181"/>
      <c r="H102" s="181"/>
      <c r="I102" s="181"/>
      <c r="J102" s="182">
        <f>J159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208</v>
      </c>
      <c r="E103" s="187"/>
      <c r="F103" s="187"/>
      <c r="G103" s="187"/>
      <c r="H103" s="187"/>
      <c r="I103" s="187"/>
      <c r="J103" s="188">
        <f>J160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2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103</v>
      </c>
      <c r="D110" s="38"/>
      <c r="E110" s="38"/>
      <c r="F110" s="38"/>
      <c r="G110" s="38"/>
      <c r="H110" s="38"/>
      <c r="I110" s="38"/>
      <c r="J110" s="38"/>
      <c r="K110" s="38"/>
      <c r="L110" s="62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73" t="str">
        <f>E7</f>
        <v>Demolice objektů KP v k.ú. Jindřichův Hradec</v>
      </c>
      <c r="F113" s="30"/>
      <c r="G113" s="30"/>
      <c r="H113" s="30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91</v>
      </c>
      <c r="D114" s="38"/>
      <c r="E114" s="38"/>
      <c r="F114" s="38"/>
      <c r="G114" s="38"/>
      <c r="H114" s="38"/>
      <c r="I114" s="38"/>
      <c r="J114" s="38"/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5" t="str">
        <f>E9</f>
        <v>SO 02 - Demolice objektu B - garáž a dílna KP</v>
      </c>
      <c r="F115" s="38"/>
      <c r="G115" s="38"/>
      <c r="H115" s="38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 xml:space="preserve"> </v>
      </c>
      <c r="G117" s="38"/>
      <c r="H117" s="38"/>
      <c r="I117" s="30" t="s">
        <v>22</v>
      </c>
      <c r="J117" s="78" t="str">
        <f>IF(J12="","",J12)</f>
        <v>12. 2. 2024</v>
      </c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E15</f>
        <v xml:space="preserve"> </v>
      </c>
      <c r="G119" s="38"/>
      <c r="H119" s="38"/>
      <c r="I119" s="30" t="s">
        <v>29</v>
      </c>
      <c r="J119" s="34" t="str">
        <f>E21</f>
        <v xml:space="preserve"> </v>
      </c>
      <c r="K119" s="38"/>
      <c r="L119" s="62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8"/>
      <c r="E120" s="38"/>
      <c r="F120" s="25" t="str">
        <f>IF(E18="","",E18)</f>
        <v>Vyplň údaj</v>
      </c>
      <c r="G120" s="38"/>
      <c r="H120" s="38"/>
      <c r="I120" s="30" t="s">
        <v>31</v>
      </c>
      <c r="J120" s="34" t="str">
        <f>E24</f>
        <v xml:space="preserve"> </v>
      </c>
      <c r="K120" s="38"/>
      <c r="L120" s="62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2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90"/>
      <c r="B122" s="191"/>
      <c r="C122" s="192" t="s">
        <v>104</v>
      </c>
      <c r="D122" s="193" t="s">
        <v>58</v>
      </c>
      <c r="E122" s="193" t="s">
        <v>54</v>
      </c>
      <c r="F122" s="193" t="s">
        <v>55</v>
      </c>
      <c r="G122" s="193" t="s">
        <v>105</v>
      </c>
      <c r="H122" s="193" t="s">
        <v>106</v>
      </c>
      <c r="I122" s="193" t="s">
        <v>107</v>
      </c>
      <c r="J122" s="194" t="s">
        <v>95</v>
      </c>
      <c r="K122" s="195" t="s">
        <v>108</v>
      </c>
      <c r="L122" s="196"/>
      <c r="M122" s="99" t="s">
        <v>1</v>
      </c>
      <c r="N122" s="100" t="s">
        <v>37</v>
      </c>
      <c r="O122" s="100" t="s">
        <v>109</v>
      </c>
      <c r="P122" s="100" t="s">
        <v>110</v>
      </c>
      <c r="Q122" s="100" t="s">
        <v>111</v>
      </c>
      <c r="R122" s="100" t="s">
        <v>112</v>
      </c>
      <c r="S122" s="100" t="s">
        <v>113</v>
      </c>
      <c r="T122" s="101" t="s">
        <v>114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6"/>
      <c r="B123" s="37"/>
      <c r="C123" s="106" t="s">
        <v>115</v>
      </c>
      <c r="D123" s="38"/>
      <c r="E123" s="38"/>
      <c r="F123" s="38"/>
      <c r="G123" s="38"/>
      <c r="H123" s="38"/>
      <c r="I123" s="38"/>
      <c r="J123" s="197">
        <f>BK123</f>
        <v>0</v>
      </c>
      <c r="K123" s="38"/>
      <c r="L123" s="42"/>
      <c r="M123" s="102"/>
      <c r="N123" s="198"/>
      <c r="O123" s="103"/>
      <c r="P123" s="199">
        <f>P124+P159</f>
        <v>0</v>
      </c>
      <c r="Q123" s="103"/>
      <c r="R123" s="199">
        <f>R124+R159</f>
        <v>96.006399999999999</v>
      </c>
      <c r="S123" s="103"/>
      <c r="T123" s="200">
        <f>T124+T159</f>
        <v>407.93400000000003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72</v>
      </c>
      <c r="AU123" s="15" t="s">
        <v>97</v>
      </c>
      <c r="BK123" s="201">
        <f>BK124+BK159</f>
        <v>0</v>
      </c>
    </row>
    <row r="124" s="12" customFormat="1" ht="25.92" customHeight="1">
      <c r="A124" s="12"/>
      <c r="B124" s="202"/>
      <c r="C124" s="203"/>
      <c r="D124" s="204" t="s">
        <v>72</v>
      </c>
      <c r="E124" s="205" t="s">
        <v>116</v>
      </c>
      <c r="F124" s="205" t="s">
        <v>117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P125+P143+P146+P156</f>
        <v>0</v>
      </c>
      <c r="Q124" s="210"/>
      <c r="R124" s="211">
        <f>R125+R143+R146+R156</f>
        <v>96.006399999999999</v>
      </c>
      <c r="S124" s="210"/>
      <c r="T124" s="212">
        <f>T125+T143+T146+T156</f>
        <v>399.36000000000001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118</v>
      </c>
      <c r="BK124" s="215">
        <f>BK125+BK143+BK146+BK156</f>
        <v>0</v>
      </c>
    </row>
    <row r="125" s="12" customFormat="1" ht="22.8" customHeight="1">
      <c r="A125" s="12"/>
      <c r="B125" s="202"/>
      <c r="C125" s="203"/>
      <c r="D125" s="204" t="s">
        <v>72</v>
      </c>
      <c r="E125" s="216" t="s">
        <v>81</v>
      </c>
      <c r="F125" s="216" t="s">
        <v>119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SUM(P126:P142)</f>
        <v>0</v>
      </c>
      <c r="Q125" s="210"/>
      <c r="R125" s="211">
        <f>SUM(R126:R142)</f>
        <v>96.006399999999999</v>
      </c>
      <c r="S125" s="210"/>
      <c r="T125" s="212">
        <f>SUM(T126:T142)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118</v>
      </c>
      <c r="BK125" s="215">
        <f>SUM(BK126:BK142)</f>
        <v>0</v>
      </c>
    </row>
    <row r="126" s="2" customFormat="1" ht="33" customHeight="1">
      <c r="A126" s="36"/>
      <c r="B126" s="37"/>
      <c r="C126" s="218" t="s">
        <v>81</v>
      </c>
      <c r="D126" s="218" t="s">
        <v>120</v>
      </c>
      <c r="E126" s="219" t="s">
        <v>121</v>
      </c>
      <c r="F126" s="220" t="s">
        <v>122</v>
      </c>
      <c r="G126" s="221" t="s">
        <v>123</v>
      </c>
      <c r="H126" s="222">
        <v>96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124</v>
      </c>
      <c r="AT126" s="230" t="s">
        <v>120</v>
      </c>
      <c r="AU126" s="230" t="s">
        <v>83</v>
      </c>
      <c r="AY126" s="15" t="s">
        <v>118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124</v>
      </c>
      <c r="BK126" s="231">
        <f>ROUND(I126*H126,2)</f>
        <v>0</v>
      </c>
      <c r="BL126" s="15" t="s">
        <v>124</v>
      </c>
      <c r="BM126" s="230" t="s">
        <v>209</v>
      </c>
    </row>
    <row r="127" s="2" customFormat="1">
      <c r="A127" s="36"/>
      <c r="B127" s="37"/>
      <c r="C127" s="38"/>
      <c r="D127" s="232" t="s">
        <v>126</v>
      </c>
      <c r="E127" s="38"/>
      <c r="F127" s="233" t="s">
        <v>127</v>
      </c>
      <c r="G127" s="38"/>
      <c r="H127" s="38"/>
      <c r="I127" s="234"/>
      <c r="J127" s="38"/>
      <c r="K127" s="38"/>
      <c r="L127" s="42"/>
      <c r="M127" s="235"/>
      <c r="N127" s="236"/>
      <c r="O127" s="90"/>
      <c r="P127" s="90"/>
      <c r="Q127" s="90"/>
      <c r="R127" s="90"/>
      <c r="S127" s="90"/>
      <c r="T127" s="91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126</v>
      </c>
      <c r="AU127" s="15" t="s">
        <v>83</v>
      </c>
    </row>
    <row r="128" s="13" customFormat="1">
      <c r="A128" s="13"/>
      <c r="B128" s="237"/>
      <c r="C128" s="238"/>
      <c r="D128" s="232" t="s">
        <v>128</v>
      </c>
      <c r="E128" s="239" t="s">
        <v>1</v>
      </c>
      <c r="F128" s="240" t="s">
        <v>210</v>
      </c>
      <c r="G128" s="238"/>
      <c r="H128" s="241">
        <v>96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128</v>
      </c>
      <c r="AU128" s="247" t="s">
        <v>83</v>
      </c>
      <c r="AV128" s="13" t="s">
        <v>83</v>
      </c>
      <c r="AW128" s="13" t="s">
        <v>30</v>
      </c>
      <c r="AX128" s="13" t="s">
        <v>81</v>
      </c>
      <c r="AY128" s="247" t="s">
        <v>118</v>
      </c>
    </row>
    <row r="129" s="2" customFormat="1" ht="24.15" customHeight="1">
      <c r="A129" s="36"/>
      <c r="B129" s="37"/>
      <c r="C129" s="218" t="s">
        <v>83</v>
      </c>
      <c r="D129" s="218" t="s">
        <v>120</v>
      </c>
      <c r="E129" s="219" t="s">
        <v>130</v>
      </c>
      <c r="F129" s="220" t="s">
        <v>131</v>
      </c>
      <c r="G129" s="221" t="s">
        <v>123</v>
      </c>
      <c r="H129" s="222">
        <v>96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124</v>
      </c>
      <c r="AT129" s="230" t="s">
        <v>120</v>
      </c>
      <c r="AU129" s="230" t="s">
        <v>83</v>
      </c>
      <c r="AY129" s="15" t="s">
        <v>118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124</v>
      </c>
      <c r="BK129" s="231">
        <f>ROUND(I129*H129,2)</f>
        <v>0</v>
      </c>
      <c r="BL129" s="15" t="s">
        <v>124</v>
      </c>
      <c r="BM129" s="230" t="s">
        <v>211</v>
      </c>
    </row>
    <row r="130" s="2" customFormat="1">
      <c r="A130" s="36"/>
      <c r="B130" s="37"/>
      <c r="C130" s="38"/>
      <c r="D130" s="232" t="s">
        <v>126</v>
      </c>
      <c r="E130" s="38"/>
      <c r="F130" s="233" t="s">
        <v>133</v>
      </c>
      <c r="G130" s="38"/>
      <c r="H130" s="38"/>
      <c r="I130" s="234"/>
      <c r="J130" s="38"/>
      <c r="K130" s="38"/>
      <c r="L130" s="42"/>
      <c r="M130" s="235"/>
      <c r="N130" s="236"/>
      <c r="O130" s="90"/>
      <c r="P130" s="90"/>
      <c r="Q130" s="90"/>
      <c r="R130" s="90"/>
      <c r="S130" s="90"/>
      <c r="T130" s="91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126</v>
      </c>
      <c r="AU130" s="15" t="s">
        <v>83</v>
      </c>
    </row>
    <row r="131" s="13" customFormat="1">
      <c r="A131" s="13"/>
      <c r="B131" s="237"/>
      <c r="C131" s="238"/>
      <c r="D131" s="232" t="s">
        <v>128</v>
      </c>
      <c r="E131" s="239" t="s">
        <v>1</v>
      </c>
      <c r="F131" s="240" t="s">
        <v>210</v>
      </c>
      <c r="G131" s="238"/>
      <c r="H131" s="241">
        <v>96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128</v>
      </c>
      <c r="AU131" s="247" t="s">
        <v>83</v>
      </c>
      <c r="AV131" s="13" t="s">
        <v>83</v>
      </c>
      <c r="AW131" s="13" t="s">
        <v>30</v>
      </c>
      <c r="AX131" s="13" t="s">
        <v>81</v>
      </c>
      <c r="AY131" s="247" t="s">
        <v>118</v>
      </c>
    </row>
    <row r="132" s="2" customFormat="1" ht="33" customHeight="1">
      <c r="A132" s="36"/>
      <c r="B132" s="37"/>
      <c r="C132" s="218" t="s">
        <v>134</v>
      </c>
      <c r="D132" s="218" t="s">
        <v>120</v>
      </c>
      <c r="E132" s="219" t="s">
        <v>135</v>
      </c>
      <c r="F132" s="220" t="s">
        <v>136</v>
      </c>
      <c r="G132" s="221" t="s">
        <v>137</v>
      </c>
      <c r="H132" s="222">
        <v>320</v>
      </c>
      <c r="I132" s="223"/>
      <c r="J132" s="224">
        <f>ROUND(I132*H132,2)</f>
        <v>0</v>
      </c>
      <c r="K132" s="225"/>
      <c r="L132" s="42"/>
      <c r="M132" s="226" t="s">
        <v>1</v>
      </c>
      <c r="N132" s="227" t="s">
        <v>40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0" t="s">
        <v>124</v>
      </c>
      <c r="AT132" s="230" t="s">
        <v>120</v>
      </c>
      <c r="AU132" s="230" t="s">
        <v>83</v>
      </c>
      <c r="AY132" s="15" t="s">
        <v>118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5" t="s">
        <v>124</v>
      </c>
      <c r="BK132" s="231">
        <f>ROUND(I132*H132,2)</f>
        <v>0</v>
      </c>
      <c r="BL132" s="15" t="s">
        <v>124</v>
      </c>
      <c r="BM132" s="230" t="s">
        <v>212</v>
      </c>
    </row>
    <row r="133" s="2" customFormat="1">
      <c r="A133" s="36"/>
      <c r="B133" s="37"/>
      <c r="C133" s="38"/>
      <c r="D133" s="232" t="s">
        <v>126</v>
      </c>
      <c r="E133" s="38"/>
      <c r="F133" s="233" t="s">
        <v>139</v>
      </c>
      <c r="G133" s="38"/>
      <c r="H133" s="38"/>
      <c r="I133" s="234"/>
      <c r="J133" s="38"/>
      <c r="K133" s="38"/>
      <c r="L133" s="42"/>
      <c r="M133" s="235"/>
      <c r="N133" s="236"/>
      <c r="O133" s="90"/>
      <c r="P133" s="90"/>
      <c r="Q133" s="90"/>
      <c r="R133" s="90"/>
      <c r="S133" s="90"/>
      <c r="T133" s="91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126</v>
      </c>
      <c r="AU133" s="15" t="s">
        <v>83</v>
      </c>
    </row>
    <row r="134" s="2" customFormat="1" ht="16.5" customHeight="1">
      <c r="A134" s="36"/>
      <c r="B134" s="37"/>
      <c r="C134" s="248" t="s">
        <v>124</v>
      </c>
      <c r="D134" s="248" t="s">
        <v>141</v>
      </c>
      <c r="E134" s="249" t="s">
        <v>142</v>
      </c>
      <c r="F134" s="250" t="s">
        <v>143</v>
      </c>
      <c r="G134" s="251" t="s">
        <v>144</v>
      </c>
      <c r="H134" s="252">
        <v>96</v>
      </c>
      <c r="I134" s="253"/>
      <c r="J134" s="254">
        <f>ROUND(I134*H134,2)</f>
        <v>0</v>
      </c>
      <c r="K134" s="255"/>
      <c r="L134" s="256"/>
      <c r="M134" s="257" t="s">
        <v>1</v>
      </c>
      <c r="N134" s="258" t="s">
        <v>40</v>
      </c>
      <c r="O134" s="90"/>
      <c r="P134" s="228">
        <f>O134*H134</f>
        <v>0</v>
      </c>
      <c r="Q134" s="228">
        <v>1</v>
      </c>
      <c r="R134" s="228">
        <f>Q134*H134</f>
        <v>96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145</v>
      </c>
      <c r="AT134" s="230" t="s">
        <v>141</v>
      </c>
      <c r="AU134" s="230" t="s">
        <v>83</v>
      </c>
      <c r="AY134" s="15" t="s">
        <v>118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124</v>
      </c>
      <c r="BK134" s="231">
        <f>ROUND(I134*H134,2)</f>
        <v>0</v>
      </c>
      <c r="BL134" s="15" t="s">
        <v>124</v>
      </c>
      <c r="BM134" s="230" t="s">
        <v>213</v>
      </c>
    </row>
    <row r="135" s="2" customFormat="1">
      <c r="A135" s="36"/>
      <c r="B135" s="37"/>
      <c r="C135" s="38"/>
      <c r="D135" s="232" t="s">
        <v>126</v>
      </c>
      <c r="E135" s="38"/>
      <c r="F135" s="233" t="s">
        <v>143</v>
      </c>
      <c r="G135" s="38"/>
      <c r="H135" s="38"/>
      <c r="I135" s="234"/>
      <c r="J135" s="38"/>
      <c r="K135" s="38"/>
      <c r="L135" s="42"/>
      <c r="M135" s="235"/>
      <c r="N135" s="236"/>
      <c r="O135" s="90"/>
      <c r="P135" s="90"/>
      <c r="Q135" s="90"/>
      <c r="R135" s="90"/>
      <c r="S135" s="90"/>
      <c r="T135" s="91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126</v>
      </c>
      <c r="AU135" s="15" t="s">
        <v>83</v>
      </c>
    </row>
    <row r="136" s="13" customFormat="1">
      <c r="A136" s="13"/>
      <c r="B136" s="237"/>
      <c r="C136" s="238"/>
      <c r="D136" s="232" t="s">
        <v>128</v>
      </c>
      <c r="E136" s="239" t="s">
        <v>1</v>
      </c>
      <c r="F136" s="240" t="s">
        <v>210</v>
      </c>
      <c r="G136" s="238"/>
      <c r="H136" s="241">
        <v>96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128</v>
      </c>
      <c r="AU136" s="247" t="s">
        <v>83</v>
      </c>
      <c r="AV136" s="13" t="s">
        <v>83</v>
      </c>
      <c r="AW136" s="13" t="s">
        <v>30</v>
      </c>
      <c r="AX136" s="13" t="s">
        <v>81</v>
      </c>
      <c r="AY136" s="247" t="s">
        <v>118</v>
      </c>
    </row>
    <row r="137" s="2" customFormat="1" ht="24.15" customHeight="1">
      <c r="A137" s="36"/>
      <c r="B137" s="37"/>
      <c r="C137" s="218" t="s">
        <v>147</v>
      </c>
      <c r="D137" s="218" t="s">
        <v>120</v>
      </c>
      <c r="E137" s="219" t="s">
        <v>148</v>
      </c>
      <c r="F137" s="220" t="s">
        <v>149</v>
      </c>
      <c r="G137" s="221" t="s">
        <v>137</v>
      </c>
      <c r="H137" s="222">
        <v>320</v>
      </c>
      <c r="I137" s="223"/>
      <c r="J137" s="224">
        <f>ROUND(I137*H137,2)</f>
        <v>0</v>
      </c>
      <c r="K137" s="225"/>
      <c r="L137" s="42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124</v>
      </c>
      <c r="AT137" s="230" t="s">
        <v>120</v>
      </c>
      <c r="AU137" s="230" t="s">
        <v>83</v>
      </c>
      <c r="AY137" s="15" t="s">
        <v>118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124</v>
      </c>
      <c r="BK137" s="231">
        <f>ROUND(I137*H137,2)</f>
        <v>0</v>
      </c>
      <c r="BL137" s="15" t="s">
        <v>124</v>
      </c>
      <c r="BM137" s="230" t="s">
        <v>214</v>
      </c>
    </row>
    <row r="138" s="2" customFormat="1">
      <c r="A138" s="36"/>
      <c r="B138" s="37"/>
      <c r="C138" s="38"/>
      <c r="D138" s="232" t="s">
        <v>126</v>
      </c>
      <c r="E138" s="38"/>
      <c r="F138" s="233" t="s">
        <v>151</v>
      </c>
      <c r="G138" s="38"/>
      <c r="H138" s="38"/>
      <c r="I138" s="234"/>
      <c r="J138" s="38"/>
      <c r="K138" s="38"/>
      <c r="L138" s="42"/>
      <c r="M138" s="235"/>
      <c r="N138" s="236"/>
      <c r="O138" s="90"/>
      <c r="P138" s="90"/>
      <c r="Q138" s="90"/>
      <c r="R138" s="90"/>
      <c r="S138" s="90"/>
      <c r="T138" s="91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126</v>
      </c>
      <c r="AU138" s="15" t="s">
        <v>83</v>
      </c>
    </row>
    <row r="139" s="13" customFormat="1">
      <c r="A139" s="13"/>
      <c r="B139" s="237"/>
      <c r="C139" s="238"/>
      <c r="D139" s="232" t="s">
        <v>128</v>
      </c>
      <c r="E139" s="239" t="s">
        <v>1</v>
      </c>
      <c r="F139" s="240" t="s">
        <v>215</v>
      </c>
      <c r="G139" s="238"/>
      <c r="H139" s="241">
        <v>320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128</v>
      </c>
      <c r="AU139" s="247" t="s">
        <v>83</v>
      </c>
      <c r="AV139" s="13" t="s">
        <v>83</v>
      </c>
      <c r="AW139" s="13" t="s">
        <v>30</v>
      </c>
      <c r="AX139" s="13" t="s">
        <v>81</v>
      </c>
      <c r="AY139" s="247" t="s">
        <v>118</v>
      </c>
    </row>
    <row r="140" s="2" customFormat="1" ht="16.5" customHeight="1">
      <c r="A140" s="36"/>
      <c r="B140" s="37"/>
      <c r="C140" s="248" t="s">
        <v>152</v>
      </c>
      <c r="D140" s="248" t="s">
        <v>141</v>
      </c>
      <c r="E140" s="249" t="s">
        <v>153</v>
      </c>
      <c r="F140" s="250" t="s">
        <v>154</v>
      </c>
      <c r="G140" s="251" t="s">
        <v>155</v>
      </c>
      <c r="H140" s="252">
        <v>6.4000000000000004</v>
      </c>
      <c r="I140" s="253"/>
      <c r="J140" s="254">
        <f>ROUND(I140*H140,2)</f>
        <v>0</v>
      </c>
      <c r="K140" s="255"/>
      <c r="L140" s="256"/>
      <c r="M140" s="257" t="s">
        <v>1</v>
      </c>
      <c r="N140" s="258" t="s">
        <v>40</v>
      </c>
      <c r="O140" s="90"/>
      <c r="P140" s="228">
        <f>O140*H140</f>
        <v>0</v>
      </c>
      <c r="Q140" s="228">
        <v>0.001</v>
      </c>
      <c r="R140" s="228">
        <f>Q140*H140</f>
        <v>0.0064000000000000003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145</v>
      </c>
      <c r="AT140" s="230" t="s">
        <v>141</v>
      </c>
      <c r="AU140" s="230" t="s">
        <v>83</v>
      </c>
      <c r="AY140" s="15" t="s">
        <v>118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124</v>
      </c>
      <c r="BK140" s="231">
        <f>ROUND(I140*H140,2)</f>
        <v>0</v>
      </c>
      <c r="BL140" s="15" t="s">
        <v>124</v>
      </c>
      <c r="BM140" s="230" t="s">
        <v>216</v>
      </c>
    </row>
    <row r="141" s="2" customFormat="1">
      <c r="A141" s="36"/>
      <c r="B141" s="37"/>
      <c r="C141" s="38"/>
      <c r="D141" s="232" t="s">
        <v>126</v>
      </c>
      <c r="E141" s="38"/>
      <c r="F141" s="233" t="s">
        <v>154</v>
      </c>
      <c r="G141" s="38"/>
      <c r="H141" s="38"/>
      <c r="I141" s="234"/>
      <c r="J141" s="38"/>
      <c r="K141" s="38"/>
      <c r="L141" s="42"/>
      <c r="M141" s="235"/>
      <c r="N141" s="236"/>
      <c r="O141" s="90"/>
      <c r="P141" s="90"/>
      <c r="Q141" s="90"/>
      <c r="R141" s="90"/>
      <c r="S141" s="90"/>
      <c r="T141" s="91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126</v>
      </c>
      <c r="AU141" s="15" t="s">
        <v>83</v>
      </c>
    </row>
    <row r="142" s="13" customFormat="1">
      <c r="A142" s="13"/>
      <c r="B142" s="237"/>
      <c r="C142" s="238"/>
      <c r="D142" s="232" t="s">
        <v>128</v>
      </c>
      <c r="E142" s="238"/>
      <c r="F142" s="240" t="s">
        <v>217</v>
      </c>
      <c r="G142" s="238"/>
      <c r="H142" s="241">
        <v>6.4000000000000004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128</v>
      </c>
      <c r="AU142" s="247" t="s">
        <v>83</v>
      </c>
      <c r="AV142" s="13" t="s">
        <v>83</v>
      </c>
      <c r="AW142" s="13" t="s">
        <v>4</v>
      </c>
      <c r="AX142" s="13" t="s">
        <v>81</v>
      </c>
      <c r="AY142" s="247" t="s">
        <v>118</v>
      </c>
    </row>
    <row r="143" s="12" customFormat="1" ht="22.8" customHeight="1">
      <c r="A143" s="12"/>
      <c r="B143" s="202"/>
      <c r="C143" s="203"/>
      <c r="D143" s="204" t="s">
        <v>72</v>
      </c>
      <c r="E143" s="216" t="s">
        <v>158</v>
      </c>
      <c r="F143" s="216" t="s">
        <v>159</v>
      </c>
      <c r="G143" s="203"/>
      <c r="H143" s="203"/>
      <c r="I143" s="206"/>
      <c r="J143" s="217">
        <f>BK143</f>
        <v>0</v>
      </c>
      <c r="K143" s="203"/>
      <c r="L143" s="208"/>
      <c r="M143" s="209"/>
      <c r="N143" s="210"/>
      <c r="O143" s="210"/>
      <c r="P143" s="211">
        <f>SUM(P144:P145)</f>
        <v>0</v>
      </c>
      <c r="Q143" s="210"/>
      <c r="R143" s="211">
        <f>SUM(R144:R145)</f>
        <v>0</v>
      </c>
      <c r="S143" s="210"/>
      <c r="T143" s="212">
        <f>SUM(T144:T145)</f>
        <v>399.36000000000001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81</v>
      </c>
      <c r="AT143" s="214" t="s">
        <v>72</v>
      </c>
      <c r="AU143" s="214" t="s">
        <v>81</v>
      </c>
      <c r="AY143" s="213" t="s">
        <v>118</v>
      </c>
      <c r="BK143" s="215">
        <f>SUM(BK144:BK145)</f>
        <v>0</v>
      </c>
    </row>
    <row r="144" s="2" customFormat="1" ht="33" customHeight="1">
      <c r="A144" s="36"/>
      <c r="B144" s="37"/>
      <c r="C144" s="218" t="s">
        <v>160</v>
      </c>
      <c r="D144" s="218" t="s">
        <v>120</v>
      </c>
      <c r="E144" s="219" t="s">
        <v>161</v>
      </c>
      <c r="F144" s="220" t="s">
        <v>162</v>
      </c>
      <c r="G144" s="221" t="s">
        <v>123</v>
      </c>
      <c r="H144" s="222">
        <v>2496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0.16</v>
      </c>
      <c r="T144" s="229">
        <f>S144*H144</f>
        <v>399.36000000000001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124</v>
      </c>
      <c r="AT144" s="230" t="s">
        <v>120</v>
      </c>
      <c r="AU144" s="230" t="s">
        <v>83</v>
      </c>
      <c r="AY144" s="15" t="s">
        <v>118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124</v>
      </c>
      <c r="BK144" s="231">
        <f>ROUND(I144*H144,2)</f>
        <v>0</v>
      </c>
      <c r="BL144" s="15" t="s">
        <v>124</v>
      </c>
      <c r="BM144" s="230" t="s">
        <v>218</v>
      </c>
    </row>
    <row r="145" s="2" customFormat="1">
      <c r="A145" s="36"/>
      <c r="B145" s="37"/>
      <c r="C145" s="38"/>
      <c r="D145" s="232" t="s">
        <v>126</v>
      </c>
      <c r="E145" s="38"/>
      <c r="F145" s="233" t="s">
        <v>164</v>
      </c>
      <c r="G145" s="38"/>
      <c r="H145" s="38"/>
      <c r="I145" s="234"/>
      <c r="J145" s="38"/>
      <c r="K145" s="38"/>
      <c r="L145" s="42"/>
      <c r="M145" s="235"/>
      <c r="N145" s="236"/>
      <c r="O145" s="90"/>
      <c r="P145" s="90"/>
      <c r="Q145" s="90"/>
      <c r="R145" s="90"/>
      <c r="S145" s="90"/>
      <c r="T145" s="91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126</v>
      </c>
      <c r="AU145" s="15" t="s">
        <v>83</v>
      </c>
    </row>
    <row r="146" s="12" customFormat="1" ht="22.8" customHeight="1">
      <c r="A146" s="12"/>
      <c r="B146" s="202"/>
      <c r="C146" s="203"/>
      <c r="D146" s="204" t="s">
        <v>72</v>
      </c>
      <c r="E146" s="216" t="s">
        <v>165</v>
      </c>
      <c r="F146" s="216" t="s">
        <v>166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SUM(P147:P155)</f>
        <v>0</v>
      </c>
      <c r="Q146" s="210"/>
      <c r="R146" s="211">
        <f>SUM(R147:R155)</f>
        <v>0</v>
      </c>
      <c r="S146" s="210"/>
      <c r="T146" s="212">
        <f>SUM(T147:T155)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81</v>
      </c>
      <c r="AT146" s="214" t="s">
        <v>72</v>
      </c>
      <c r="AU146" s="214" t="s">
        <v>81</v>
      </c>
      <c r="AY146" s="213" t="s">
        <v>118</v>
      </c>
      <c r="BK146" s="215">
        <f>SUM(BK147:BK155)</f>
        <v>0</v>
      </c>
    </row>
    <row r="147" s="2" customFormat="1" ht="16.5" customHeight="1">
      <c r="A147" s="36"/>
      <c r="B147" s="37"/>
      <c r="C147" s="218" t="s">
        <v>145</v>
      </c>
      <c r="D147" s="218" t="s">
        <v>120</v>
      </c>
      <c r="E147" s="219" t="s">
        <v>167</v>
      </c>
      <c r="F147" s="220" t="s">
        <v>168</v>
      </c>
      <c r="G147" s="221" t="s">
        <v>144</v>
      </c>
      <c r="H147" s="222">
        <v>407.93400000000003</v>
      </c>
      <c r="I147" s="223"/>
      <c r="J147" s="224">
        <f>ROUND(I147*H147,2)</f>
        <v>0</v>
      </c>
      <c r="K147" s="225"/>
      <c r="L147" s="42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124</v>
      </c>
      <c r="AT147" s="230" t="s">
        <v>120</v>
      </c>
      <c r="AU147" s="230" t="s">
        <v>83</v>
      </c>
      <c r="AY147" s="15" t="s">
        <v>118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124</v>
      </c>
      <c r="BK147" s="231">
        <f>ROUND(I147*H147,2)</f>
        <v>0</v>
      </c>
      <c r="BL147" s="15" t="s">
        <v>124</v>
      </c>
      <c r="BM147" s="230" t="s">
        <v>219</v>
      </c>
    </row>
    <row r="148" s="2" customFormat="1">
      <c r="A148" s="36"/>
      <c r="B148" s="37"/>
      <c r="C148" s="38"/>
      <c r="D148" s="232" t="s">
        <v>126</v>
      </c>
      <c r="E148" s="38"/>
      <c r="F148" s="233" t="s">
        <v>170</v>
      </c>
      <c r="G148" s="38"/>
      <c r="H148" s="38"/>
      <c r="I148" s="234"/>
      <c r="J148" s="38"/>
      <c r="K148" s="38"/>
      <c r="L148" s="42"/>
      <c r="M148" s="235"/>
      <c r="N148" s="236"/>
      <c r="O148" s="90"/>
      <c r="P148" s="90"/>
      <c r="Q148" s="90"/>
      <c r="R148" s="90"/>
      <c r="S148" s="90"/>
      <c r="T148" s="91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126</v>
      </c>
      <c r="AU148" s="15" t="s">
        <v>83</v>
      </c>
    </row>
    <row r="149" s="2" customFormat="1" ht="24.15" customHeight="1">
      <c r="A149" s="36"/>
      <c r="B149" s="37"/>
      <c r="C149" s="218" t="s">
        <v>158</v>
      </c>
      <c r="D149" s="218" t="s">
        <v>120</v>
      </c>
      <c r="E149" s="219" t="s">
        <v>171</v>
      </c>
      <c r="F149" s="220" t="s">
        <v>172</v>
      </c>
      <c r="G149" s="221" t="s">
        <v>144</v>
      </c>
      <c r="H149" s="222">
        <v>407.93400000000003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124</v>
      </c>
      <c r="AT149" s="230" t="s">
        <v>120</v>
      </c>
      <c r="AU149" s="230" t="s">
        <v>83</v>
      </c>
      <c r="AY149" s="15" t="s">
        <v>118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124</v>
      </c>
      <c r="BK149" s="231">
        <f>ROUND(I149*H149,2)</f>
        <v>0</v>
      </c>
      <c r="BL149" s="15" t="s">
        <v>124</v>
      </c>
      <c r="BM149" s="230" t="s">
        <v>220</v>
      </c>
    </row>
    <row r="150" s="2" customFormat="1">
      <c r="A150" s="36"/>
      <c r="B150" s="37"/>
      <c r="C150" s="38"/>
      <c r="D150" s="232" t="s">
        <v>126</v>
      </c>
      <c r="E150" s="38"/>
      <c r="F150" s="233" t="s">
        <v>174</v>
      </c>
      <c r="G150" s="38"/>
      <c r="H150" s="38"/>
      <c r="I150" s="234"/>
      <c r="J150" s="38"/>
      <c r="K150" s="38"/>
      <c r="L150" s="42"/>
      <c r="M150" s="235"/>
      <c r="N150" s="236"/>
      <c r="O150" s="90"/>
      <c r="P150" s="90"/>
      <c r="Q150" s="90"/>
      <c r="R150" s="90"/>
      <c r="S150" s="90"/>
      <c r="T150" s="91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126</v>
      </c>
      <c r="AU150" s="15" t="s">
        <v>83</v>
      </c>
    </row>
    <row r="151" s="2" customFormat="1" ht="24.15" customHeight="1">
      <c r="A151" s="36"/>
      <c r="B151" s="37"/>
      <c r="C151" s="218" t="s">
        <v>175</v>
      </c>
      <c r="D151" s="218" t="s">
        <v>120</v>
      </c>
      <c r="E151" s="219" t="s">
        <v>176</v>
      </c>
      <c r="F151" s="220" t="s">
        <v>177</v>
      </c>
      <c r="G151" s="221" t="s">
        <v>144</v>
      </c>
      <c r="H151" s="222">
        <v>8158.6800000000003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124</v>
      </c>
      <c r="AT151" s="230" t="s">
        <v>120</v>
      </c>
      <c r="AU151" s="230" t="s">
        <v>83</v>
      </c>
      <c r="AY151" s="15" t="s">
        <v>118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124</v>
      </c>
      <c r="BK151" s="231">
        <f>ROUND(I151*H151,2)</f>
        <v>0</v>
      </c>
      <c r="BL151" s="15" t="s">
        <v>124</v>
      </c>
      <c r="BM151" s="230" t="s">
        <v>221</v>
      </c>
    </row>
    <row r="152" s="2" customFormat="1">
      <c r="A152" s="36"/>
      <c r="B152" s="37"/>
      <c r="C152" s="38"/>
      <c r="D152" s="232" t="s">
        <v>126</v>
      </c>
      <c r="E152" s="38"/>
      <c r="F152" s="233" t="s">
        <v>179</v>
      </c>
      <c r="G152" s="38"/>
      <c r="H152" s="38"/>
      <c r="I152" s="234"/>
      <c r="J152" s="38"/>
      <c r="K152" s="38"/>
      <c r="L152" s="42"/>
      <c r="M152" s="235"/>
      <c r="N152" s="236"/>
      <c r="O152" s="90"/>
      <c r="P152" s="90"/>
      <c r="Q152" s="90"/>
      <c r="R152" s="90"/>
      <c r="S152" s="90"/>
      <c r="T152" s="91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126</v>
      </c>
      <c r="AU152" s="15" t="s">
        <v>83</v>
      </c>
    </row>
    <row r="153" s="13" customFormat="1">
      <c r="A153" s="13"/>
      <c r="B153" s="237"/>
      <c r="C153" s="238"/>
      <c r="D153" s="232" t="s">
        <v>128</v>
      </c>
      <c r="E153" s="238"/>
      <c r="F153" s="240" t="s">
        <v>222</v>
      </c>
      <c r="G153" s="238"/>
      <c r="H153" s="241">
        <v>8158.6800000000003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128</v>
      </c>
      <c r="AU153" s="247" t="s">
        <v>83</v>
      </c>
      <c r="AV153" s="13" t="s">
        <v>83</v>
      </c>
      <c r="AW153" s="13" t="s">
        <v>4</v>
      </c>
      <c r="AX153" s="13" t="s">
        <v>81</v>
      </c>
      <c r="AY153" s="247" t="s">
        <v>118</v>
      </c>
    </row>
    <row r="154" s="2" customFormat="1" ht="37.8" customHeight="1">
      <c r="A154" s="36"/>
      <c r="B154" s="37"/>
      <c r="C154" s="218" t="s">
        <v>181</v>
      </c>
      <c r="D154" s="218" t="s">
        <v>120</v>
      </c>
      <c r="E154" s="219" t="s">
        <v>182</v>
      </c>
      <c r="F154" s="220" t="s">
        <v>183</v>
      </c>
      <c r="G154" s="221" t="s">
        <v>144</v>
      </c>
      <c r="H154" s="222">
        <v>648.96000000000004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124</v>
      </c>
      <c r="AT154" s="230" t="s">
        <v>120</v>
      </c>
      <c r="AU154" s="230" t="s">
        <v>83</v>
      </c>
      <c r="AY154" s="15" t="s">
        <v>118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124</v>
      </c>
      <c r="BK154" s="231">
        <f>ROUND(I154*H154,2)</f>
        <v>0</v>
      </c>
      <c r="BL154" s="15" t="s">
        <v>124</v>
      </c>
      <c r="BM154" s="230" t="s">
        <v>223</v>
      </c>
    </row>
    <row r="155" s="2" customFormat="1">
      <c r="A155" s="36"/>
      <c r="B155" s="37"/>
      <c r="C155" s="38"/>
      <c r="D155" s="232" t="s">
        <v>126</v>
      </c>
      <c r="E155" s="38"/>
      <c r="F155" s="233" t="s">
        <v>185</v>
      </c>
      <c r="G155" s="38"/>
      <c r="H155" s="38"/>
      <c r="I155" s="234"/>
      <c r="J155" s="38"/>
      <c r="K155" s="38"/>
      <c r="L155" s="42"/>
      <c r="M155" s="235"/>
      <c r="N155" s="236"/>
      <c r="O155" s="90"/>
      <c r="P155" s="90"/>
      <c r="Q155" s="90"/>
      <c r="R155" s="90"/>
      <c r="S155" s="90"/>
      <c r="T155" s="91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126</v>
      </c>
      <c r="AU155" s="15" t="s">
        <v>83</v>
      </c>
    </row>
    <row r="156" s="12" customFormat="1" ht="22.8" customHeight="1">
      <c r="A156" s="12"/>
      <c r="B156" s="202"/>
      <c r="C156" s="203"/>
      <c r="D156" s="204" t="s">
        <v>72</v>
      </c>
      <c r="E156" s="216" t="s">
        <v>199</v>
      </c>
      <c r="F156" s="216" t="s">
        <v>200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SUM(P157:P158)</f>
        <v>0</v>
      </c>
      <c r="Q156" s="210"/>
      <c r="R156" s="211">
        <f>SUM(R157:R158)</f>
        <v>0</v>
      </c>
      <c r="S156" s="210"/>
      <c r="T156" s="212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81</v>
      </c>
      <c r="AT156" s="214" t="s">
        <v>72</v>
      </c>
      <c r="AU156" s="214" t="s">
        <v>81</v>
      </c>
      <c r="AY156" s="213" t="s">
        <v>118</v>
      </c>
      <c r="BK156" s="215">
        <f>SUM(BK157:BK158)</f>
        <v>0</v>
      </c>
    </row>
    <row r="157" s="2" customFormat="1" ht="16.5" customHeight="1">
      <c r="A157" s="36"/>
      <c r="B157" s="37"/>
      <c r="C157" s="218" t="s">
        <v>8</v>
      </c>
      <c r="D157" s="218" t="s">
        <v>120</v>
      </c>
      <c r="E157" s="219" t="s">
        <v>202</v>
      </c>
      <c r="F157" s="220" t="s">
        <v>203</v>
      </c>
      <c r="G157" s="221" t="s">
        <v>144</v>
      </c>
      <c r="H157" s="222">
        <v>96.006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124</v>
      </c>
      <c r="AT157" s="230" t="s">
        <v>120</v>
      </c>
      <c r="AU157" s="230" t="s">
        <v>83</v>
      </c>
      <c r="AY157" s="15" t="s">
        <v>118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124</v>
      </c>
      <c r="BK157" s="231">
        <f>ROUND(I157*H157,2)</f>
        <v>0</v>
      </c>
      <c r="BL157" s="15" t="s">
        <v>124</v>
      </c>
      <c r="BM157" s="230" t="s">
        <v>224</v>
      </c>
    </row>
    <row r="158" s="2" customFormat="1">
      <c r="A158" s="36"/>
      <c r="B158" s="37"/>
      <c r="C158" s="38"/>
      <c r="D158" s="232" t="s">
        <v>126</v>
      </c>
      <c r="E158" s="38"/>
      <c r="F158" s="233" t="s">
        <v>205</v>
      </c>
      <c r="G158" s="38"/>
      <c r="H158" s="38"/>
      <c r="I158" s="234"/>
      <c r="J158" s="38"/>
      <c r="K158" s="38"/>
      <c r="L158" s="42"/>
      <c r="M158" s="235"/>
      <c r="N158" s="236"/>
      <c r="O158" s="90"/>
      <c r="P158" s="90"/>
      <c r="Q158" s="90"/>
      <c r="R158" s="90"/>
      <c r="S158" s="90"/>
      <c r="T158" s="91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126</v>
      </c>
      <c r="AU158" s="15" t="s">
        <v>83</v>
      </c>
    </row>
    <row r="159" s="12" customFormat="1" ht="25.92" customHeight="1">
      <c r="A159" s="12"/>
      <c r="B159" s="202"/>
      <c r="C159" s="203"/>
      <c r="D159" s="204" t="s">
        <v>72</v>
      </c>
      <c r="E159" s="205" t="s">
        <v>225</v>
      </c>
      <c r="F159" s="205" t="s">
        <v>226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P160</f>
        <v>0</v>
      </c>
      <c r="Q159" s="210"/>
      <c r="R159" s="211">
        <f>R160</f>
        <v>0</v>
      </c>
      <c r="S159" s="210"/>
      <c r="T159" s="212">
        <f>T160</f>
        <v>8.5739999999999998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83</v>
      </c>
      <c r="AT159" s="214" t="s">
        <v>72</v>
      </c>
      <c r="AU159" s="214" t="s">
        <v>73</v>
      </c>
      <c r="AY159" s="213" t="s">
        <v>118</v>
      </c>
      <c r="BK159" s="215">
        <f>BK160</f>
        <v>0</v>
      </c>
    </row>
    <row r="160" s="12" customFormat="1" ht="22.8" customHeight="1">
      <c r="A160" s="12"/>
      <c r="B160" s="202"/>
      <c r="C160" s="203"/>
      <c r="D160" s="204" t="s">
        <v>72</v>
      </c>
      <c r="E160" s="216" t="s">
        <v>227</v>
      </c>
      <c r="F160" s="216" t="s">
        <v>228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SUM(P161:P168)</f>
        <v>0</v>
      </c>
      <c r="Q160" s="210"/>
      <c r="R160" s="211">
        <f>SUM(R161:R168)</f>
        <v>0</v>
      </c>
      <c r="S160" s="210"/>
      <c r="T160" s="212">
        <f>SUM(T161:T168)</f>
        <v>8.5739999999999998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83</v>
      </c>
      <c r="AT160" s="214" t="s">
        <v>72</v>
      </c>
      <c r="AU160" s="214" t="s">
        <v>81</v>
      </c>
      <c r="AY160" s="213" t="s">
        <v>118</v>
      </c>
      <c r="BK160" s="215">
        <f>SUM(BK161:BK168)</f>
        <v>0</v>
      </c>
    </row>
    <row r="161" s="2" customFormat="1" ht="21.75" customHeight="1">
      <c r="A161" s="36"/>
      <c r="B161" s="37"/>
      <c r="C161" s="218" t="s">
        <v>190</v>
      </c>
      <c r="D161" s="218" t="s">
        <v>120</v>
      </c>
      <c r="E161" s="219" t="s">
        <v>229</v>
      </c>
      <c r="F161" s="220" t="s">
        <v>230</v>
      </c>
      <c r="G161" s="221" t="s">
        <v>137</v>
      </c>
      <c r="H161" s="222">
        <v>156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40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0.0070000000000000001</v>
      </c>
      <c r="T161" s="229">
        <f>S161*H161</f>
        <v>1.0920000000000001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231</v>
      </c>
      <c r="AT161" s="230" t="s">
        <v>120</v>
      </c>
      <c r="AU161" s="230" t="s">
        <v>83</v>
      </c>
      <c r="AY161" s="15" t="s">
        <v>118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124</v>
      </c>
      <c r="BK161" s="231">
        <f>ROUND(I161*H161,2)</f>
        <v>0</v>
      </c>
      <c r="BL161" s="15" t="s">
        <v>231</v>
      </c>
      <c r="BM161" s="230" t="s">
        <v>232</v>
      </c>
    </row>
    <row r="162" s="2" customFormat="1">
      <c r="A162" s="36"/>
      <c r="B162" s="37"/>
      <c r="C162" s="38"/>
      <c r="D162" s="232" t="s">
        <v>126</v>
      </c>
      <c r="E162" s="38"/>
      <c r="F162" s="233" t="s">
        <v>230</v>
      </c>
      <c r="G162" s="38"/>
      <c r="H162" s="38"/>
      <c r="I162" s="234"/>
      <c r="J162" s="38"/>
      <c r="K162" s="38"/>
      <c r="L162" s="42"/>
      <c r="M162" s="235"/>
      <c r="N162" s="236"/>
      <c r="O162" s="90"/>
      <c r="P162" s="90"/>
      <c r="Q162" s="90"/>
      <c r="R162" s="90"/>
      <c r="S162" s="90"/>
      <c r="T162" s="91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126</v>
      </c>
      <c r="AU162" s="15" t="s">
        <v>83</v>
      </c>
    </row>
    <row r="163" s="2" customFormat="1" ht="33" customHeight="1">
      <c r="A163" s="36"/>
      <c r="B163" s="37"/>
      <c r="C163" s="218" t="s">
        <v>195</v>
      </c>
      <c r="D163" s="218" t="s">
        <v>120</v>
      </c>
      <c r="E163" s="219" t="s">
        <v>233</v>
      </c>
      <c r="F163" s="220" t="s">
        <v>234</v>
      </c>
      <c r="G163" s="221" t="s">
        <v>137</v>
      </c>
      <c r="H163" s="222">
        <v>498.80000000000001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40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0.010999999999999999</v>
      </c>
      <c r="T163" s="229">
        <f>S163*H163</f>
        <v>5.4867999999999997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231</v>
      </c>
      <c r="AT163" s="230" t="s">
        <v>120</v>
      </c>
      <c r="AU163" s="230" t="s">
        <v>83</v>
      </c>
      <c r="AY163" s="15" t="s">
        <v>118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124</v>
      </c>
      <c r="BK163" s="231">
        <f>ROUND(I163*H163,2)</f>
        <v>0</v>
      </c>
      <c r="BL163" s="15" t="s">
        <v>231</v>
      </c>
      <c r="BM163" s="230" t="s">
        <v>235</v>
      </c>
    </row>
    <row r="164" s="2" customFormat="1">
      <c r="A164" s="36"/>
      <c r="B164" s="37"/>
      <c r="C164" s="38"/>
      <c r="D164" s="232" t="s">
        <v>126</v>
      </c>
      <c r="E164" s="38"/>
      <c r="F164" s="233" t="s">
        <v>236</v>
      </c>
      <c r="G164" s="38"/>
      <c r="H164" s="38"/>
      <c r="I164" s="234"/>
      <c r="J164" s="38"/>
      <c r="K164" s="38"/>
      <c r="L164" s="42"/>
      <c r="M164" s="235"/>
      <c r="N164" s="236"/>
      <c r="O164" s="90"/>
      <c r="P164" s="90"/>
      <c r="Q164" s="90"/>
      <c r="R164" s="90"/>
      <c r="S164" s="90"/>
      <c r="T164" s="91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126</v>
      </c>
      <c r="AU164" s="15" t="s">
        <v>83</v>
      </c>
    </row>
    <row r="165" s="13" customFormat="1">
      <c r="A165" s="13"/>
      <c r="B165" s="237"/>
      <c r="C165" s="238"/>
      <c r="D165" s="232" t="s">
        <v>128</v>
      </c>
      <c r="E165" s="239" t="s">
        <v>1</v>
      </c>
      <c r="F165" s="240" t="s">
        <v>237</v>
      </c>
      <c r="G165" s="238"/>
      <c r="H165" s="241">
        <v>498.80000000000001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128</v>
      </c>
      <c r="AU165" s="247" t="s">
        <v>83</v>
      </c>
      <c r="AV165" s="13" t="s">
        <v>83</v>
      </c>
      <c r="AW165" s="13" t="s">
        <v>30</v>
      </c>
      <c r="AX165" s="13" t="s">
        <v>81</v>
      </c>
      <c r="AY165" s="247" t="s">
        <v>118</v>
      </c>
    </row>
    <row r="166" s="2" customFormat="1" ht="24.15" customHeight="1">
      <c r="A166" s="36"/>
      <c r="B166" s="37"/>
      <c r="C166" s="218" t="s">
        <v>201</v>
      </c>
      <c r="D166" s="218" t="s">
        <v>120</v>
      </c>
      <c r="E166" s="219" t="s">
        <v>238</v>
      </c>
      <c r="F166" s="220" t="s">
        <v>239</v>
      </c>
      <c r="G166" s="221" t="s">
        <v>137</v>
      </c>
      <c r="H166" s="222">
        <v>498.80000000000001</v>
      </c>
      <c r="I166" s="223"/>
      <c r="J166" s="224">
        <f>ROUND(I166*H166,2)</f>
        <v>0</v>
      </c>
      <c r="K166" s="225"/>
      <c r="L166" s="42"/>
      <c r="M166" s="226" t="s">
        <v>1</v>
      </c>
      <c r="N166" s="227" t="s">
        <v>40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0.0040000000000000001</v>
      </c>
      <c r="T166" s="229">
        <f>S166*H166</f>
        <v>1.9952000000000001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0" t="s">
        <v>231</v>
      </c>
      <c r="AT166" s="230" t="s">
        <v>120</v>
      </c>
      <c r="AU166" s="230" t="s">
        <v>83</v>
      </c>
      <c r="AY166" s="15" t="s">
        <v>118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5" t="s">
        <v>124</v>
      </c>
      <c r="BK166" s="231">
        <f>ROUND(I166*H166,2)</f>
        <v>0</v>
      </c>
      <c r="BL166" s="15" t="s">
        <v>231</v>
      </c>
      <c r="BM166" s="230" t="s">
        <v>240</v>
      </c>
    </row>
    <row r="167" s="2" customFormat="1">
      <c r="A167" s="36"/>
      <c r="B167" s="37"/>
      <c r="C167" s="38"/>
      <c r="D167" s="232" t="s">
        <v>126</v>
      </c>
      <c r="E167" s="38"/>
      <c r="F167" s="233" t="s">
        <v>241</v>
      </c>
      <c r="G167" s="38"/>
      <c r="H167" s="38"/>
      <c r="I167" s="234"/>
      <c r="J167" s="38"/>
      <c r="K167" s="38"/>
      <c r="L167" s="42"/>
      <c r="M167" s="235"/>
      <c r="N167" s="236"/>
      <c r="O167" s="90"/>
      <c r="P167" s="90"/>
      <c r="Q167" s="90"/>
      <c r="R167" s="90"/>
      <c r="S167" s="90"/>
      <c r="T167" s="91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126</v>
      </c>
      <c r="AU167" s="15" t="s">
        <v>83</v>
      </c>
    </row>
    <row r="168" s="13" customFormat="1">
      <c r="A168" s="13"/>
      <c r="B168" s="237"/>
      <c r="C168" s="238"/>
      <c r="D168" s="232" t="s">
        <v>128</v>
      </c>
      <c r="E168" s="239" t="s">
        <v>1</v>
      </c>
      <c r="F168" s="240" t="s">
        <v>237</v>
      </c>
      <c r="G168" s="238"/>
      <c r="H168" s="241">
        <v>498.80000000000001</v>
      </c>
      <c r="I168" s="242"/>
      <c r="J168" s="238"/>
      <c r="K168" s="238"/>
      <c r="L168" s="243"/>
      <c r="M168" s="263"/>
      <c r="N168" s="264"/>
      <c r="O168" s="264"/>
      <c r="P168" s="264"/>
      <c r="Q168" s="264"/>
      <c r="R168" s="264"/>
      <c r="S168" s="264"/>
      <c r="T168" s="26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128</v>
      </c>
      <c r="AU168" s="247" t="s">
        <v>83</v>
      </c>
      <c r="AV168" s="13" t="s">
        <v>83</v>
      </c>
      <c r="AW168" s="13" t="s">
        <v>30</v>
      </c>
      <c r="AX168" s="13" t="s">
        <v>81</v>
      </c>
      <c r="AY168" s="247" t="s">
        <v>118</v>
      </c>
    </row>
    <row r="169" s="2" customFormat="1" ht="6.96" customHeight="1">
      <c r="A169" s="36"/>
      <c r="B169" s="65"/>
      <c r="C169" s="66"/>
      <c r="D169" s="66"/>
      <c r="E169" s="66"/>
      <c r="F169" s="66"/>
      <c r="G169" s="66"/>
      <c r="H169" s="66"/>
      <c r="I169" s="66"/>
      <c r="J169" s="66"/>
      <c r="K169" s="66"/>
      <c r="L169" s="42"/>
      <c r="M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</row>
  </sheetData>
  <sheetProtection sheet="1" autoFilter="0" formatColumns="0" formatRows="0" objects="1" scenarios="1" spinCount="100000" saltValue="coKgT/d0XEhrivtiUXuu+zHQdW5svYbz3Q/m08Cdw53Gfq6PMVTrHNtHcXzS+hCnkYf4A60bDqniN+GZqif8SA==" hashValue="FUfCvbXzWgflcWrJW/Ma5hbxqQqNdn6USa+S80t0D4BkixKAKVOZJahjSfF36WP2Dtn4so6VblIzZi3ydh8KNw==" algorithmName="SHA-512" password="CC35"/>
  <autoFilter ref="C122:K16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83</v>
      </c>
    </row>
    <row r="4" s="1" customFormat="1" ht="24.96" customHeight="1">
      <c r="B4" s="18"/>
      <c r="D4" s="137" t="s">
        <v>90</v>
      </c>
      <c r="L4" s="18"/>
      <c r="M4" s="138" t="s">
        <v>10</v>
      </c>
      <c r="AT4" s="15" t="s">
        <v>30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Demolice objektů KP v k.ú. Jindřichův Hradec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91</v>
      </c>
      <c r="E8" s="36"/>
      <c r="F8" s="36"/>
      <c r="G8" s="36"/>
      <c r="H8" s="36"/>
      <c r="I8" s="36"/>
      <c r="J8" s="36"/>
      <c r="K8" s="36"/>
      <c r="L8" s="6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242</v>
      </c>
      <c r="F9" s="36"/>
      <c r="G9" s="36"/>
      <c r="H9" s="36"/>
      <c r="I9" s="36"/>
      <c r="J9" s="36"/>
      <c r="K9" s="36"/>
      <c r="L9" s="6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12. 2. 2024</v>
      </c>
      <c r="K12" s="36"/>
      <c r="L12" s="6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tr">
        <f>IF('Rekapitulace stavby'!AN10="","",'Rekapitulace stavby'!AN10)</f>
        <v/>
      </c>
      <c r="K14" s="36"/>
      <c r="L14" s="6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tr">
        <f>IF('Rekapitulace stavby'!E11="","",'Rekapitulace stavby'!E11)</f>
        <v xml:space="preserve"> </v>
      </c>
      <c r="F15" s="36"/>
      <c r="G15" s="36"/>
      <c r="H15" s="36"/>
      <c r="I15" s="139" t="s">
        <v>26</v>
      </c>
      <c r="J15" s="142" t="str">
        <f>IF('Rekapitulace stavby'!AN11="","",'Rekapitulace stavby'!AN11)</f>
        <v/>
      </c>
      <c r="K15" s="36"/>
      <c r="L15" s="6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27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26</v>
      </c>
      <c r="J18" s="31" t="str">
        <f>'Rekapitulace stavby'!AN14</f>
        <v>Vyplň údaj</v>
      </c>
      <c r="K18" s="36"/>
      <c r="L18" s="6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29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26</v>
      </c>
      <c r="J21" s="142" t="str">
        <f>IF('Rekapitulace stavby'!AN17="","",'Rekapitulace stavby'!AN17)</f>
        <v/>
      </c>
      <c r="K21" s="36"/>
      <c r="L21" s="6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31</v>
      </c>
      <c r="E23" s="36"/>
      <c r="F23" s="36"/>
      <c r="G23" s="36"/>
      <c r="H23" s="36"/>
      <c r="I23" s="139" t="s">
        <v>25</v>
      </c>
      <c r="J23" s="142" t="str">
        <f>IF('Rekapitulace stavby'!AN19="","",'Rekapitulace stavby'!AN19)</f>
        <v/>
      </c>
      <c r="K23" s="36"/>
      <c r="L23" s="6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tr">
        <f>IF('Rekapitulace stavby'!E20="","",'Rekapitulace stavby'!E20)</f>
        <v xml:space="preserve"> </v>
      </c>
      <c r="F24" s="36"/>
      <c r="G24" s="36"/>
      <c r="H24" s="36"/>
      <c r="I24" s="139" t="s">
        <v>26</v>
      </c>
      <c r="J24" s="142" t="str">
        <f>IF('Rekapitulace stavby'!AN20="","",'Rekapitulace stavby'!AN20)</f>
        <v/>
      </c>
      <c r="K24" s="36"/>
      <c r="L24" s="6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32</v>
      </c>
      <c r="E26" s="36"/>
      <c r="F26" s="36"/>
      <c r="G26" s="36"/>
      <c r="H26" s="36"/>
      <c r="I26" s="36"/>
      <c r="J26" s="36"/>
      <c r="K26" s="36"/>
      <c r="L26" s="6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33</v>
      </c>
      <c r="E30" s="36"/>
      <c r="F30" s="36"/>
      <c r="G30" s="36"/>
      <c r="H30" s="36"/>
      <c r="I30" s="36"/>
      <c r="J30" s="150">
        <f>ROUND(J120, 2)</f>
        <v>0</v>
      </c>
      <c r="K30" s="36"/>
      <c r="L30" s="6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35</v>
      </c>
      <c r="G32" s="36"/>
      <c r="H32" s="36"/>
      <c r="I32" s="151" t="s">
        <v>34</v>
      </c>
      <c r="J32" s="151" t="s">
        <v>36</v>
      </c>
      <c r="K32" s="36"/>
      <c r="L32" s="6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52" t="s">
        <v>37</v>
      </c>
      <c r="E33" s="139" t="s">
        <v>38</v>
      </c>
      <c r="F33" s="153">
        <f>ROUND((SUM(BE120:BE130)),  2)</f>
        <v>0</v>
      </c>
      <c r="G33" s="36"/>
      <c r="H33" s="36"/>
      <c r="I33" s="154">
        <v>0.20999999999999999</v>
      </c>
      <c r="J33" s="153">
        <f>ROUND(((SUM(BE120:BE130))*I33),  2)</f>
        <v>0</v>
      </c>
      <c r="K33" s="36"/>
      <c r="L33" s="6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9" t="s">
        <v>39</v>
      </c>
      <c r="F34" s="153">
        <f>ROUND((SUM(BF120:BF130)),  2)</f>
        <v>0</v>
      </c>
      <c r="G34" s="36"/>
      <c r="H34" s="36"/>
      <c r="I34" s="154">
        <v>0.12</v>
      </c>
      <c r="J34" s="153">
        <f>ROUND(((SUM(BF120:BF130))*I34),  2)</f>
        <v>0</v>
      </c>
      <c r="K34" s="36"/>
      <c r="L34" s="6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39" t="s">
        <v>37</v>
      </c>
      <c r="E35" s="139" t="s">
        <v>40</v>
      </c>
      <c r="F35" s="153">
        <f>ROUND((SUM(BG120:BG130)),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39" t="s">
        <v>41</v>
      </c>
      <c r="F36" s="153">
        <f>ROUND((SUM(BH120:BH130)),  2)</f>
        <v>0</v>
      </c>
      <c r="G36" s="36"/>
      <c r="H36" s="36"/>
      <c r="I36" s="154">
        <v>0.12</v>
      </c>
      <c r="J36" s="153">
        <f>0</f>
        <v>0</v>
      </c>
      <c r="K36" s="36"/>
      <c r="L36" s="6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42</v>
      </c>
      <c r="F37" s="153">
        <f>ROUND((SUM(BI120:BI130)),  2)</f>
        <v>0</v>
      </c>
      <c r="G37" s="36"/>
      <c r="H37" s="36"/>
      <c r="I37" s="154">
        <v>0</v>
      </c>
      <c r="J37" s="153">
        <f>0</f>
        <v>0</v>
      </c>
      <c r="K37" s="36"/>
      <c r="L37" s="6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2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Demolice objektů KP v k.ú. Jindřichův Hradec</v>
      </c>
      <c r="F85" s="30"/>
      <c r="G85" s="30"/>
      <c r="H85" s="30"/>
      <c r="I85" s="38"/>
      <c r="J85" s="38"/>
      <c r="K85" s="38"/>
      <c r="L85" s="62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2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5" t="str">
        <f>E9</f>
        <v>SO 03 - Vedlejší rozpočtové náklady</v>
      </c>
      <c r="F87" s="38"/>
      <c r="G87" s="38"/>
      <c r="H87" s="38"/>
      <c r="I87" s="38"/>
      <c r="J87" s="38"/>
      <c r="K87" s="38"/>
      <c r="L87" s="62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2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30" t="s">
        <v>22</v>
      </c>
      <c r="J89" s="78" t="str">
        <f>IF(J12="","",J12)</f>
        <v>12. 2. 2024</v>
      </c>
      <c r="K89" s="38"/>
      <c r="L89" s="62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2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29</v>
      </c>
      <c r="J91" s="34" t="str">
        <f>E21</f>
        <v xml:space="preserve"> </v>
      </c>
      <c r="K91" s="38"/>
      <c r="L91" s="62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30" t="s">
        <v>31</v>
      </c>
      <c r="J92" s="34" t="str">
        <f>E24</f>
        <v xml:space="preserve"> </v>
      </c>
      <c r="K92" s="38"/>
      <c r="L92" s="62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2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2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96</v>
      </c>
      <c r="D96" s="38"/>
      <c r="E96" s="38"/>
      <c r="F96" s="38"/>
      <c r="G96" s="38"/>
      <c r="H96" s="38"/>
      <c r="I96" s="38"/>
      <c r="J96" s="109">
        <f>J120</f>
        <v>0</v>
      </c>
      <c r="K96" s="38"/>
      <c r="L96" s="62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8"/>
      <c r="C97" s="179"/>
      <c r="D97" s="180" t="s">
        <v>243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244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245</v>
      </c>
      <c r="E99" s="187"/>
      <c r="F99" s="187"/>
      <c r="G99" s="187"/>
      <c r="H99" s="187"/>
      <c r="I99" s="187"/>
      <c r="J99" s="188">
        <f>J125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246</v>
      </c>
      <c r="E100" s="187"/>
      <c r="F100" s="187"/>
      <c r="G100" s="187"/>
      <c r="H100" s="187"/>
      <c r="I100" s="187"/>
      <c r="J100" s="188">
        <f>J128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2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103</v>
      </c>
      <c r="D107" s="38"/>
      <c r="E107" s="38"/>
      <c r="F107" s="38"/>
      <c r="G107" s="38"/>
      <c r="H107" s="38"/>
      <c r="I107" s="38"/>
      <c r="J107" s="38"/>
      <c r="K107" s="38"/>
      <c r="L107" s="62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2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2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3" t="str">
        <f>E7</f>
        <v>Demolice objektů KP v k.ú. Jindřichův Hradec</v>
      </c>
      <c r="F110" s="30"/>
      <c r="G110" s="30"/>
      <c r="H110" s="30"/>
      <c r="I110" s="38"/>
      <c r="J110" s="38"/>
      <c r="K110" s="38"/>
      <c r="L110" s="62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91</v>
      </c>
      <c r="D111" s="38"/>
      <c r="E111" s="38"/>
      <c r="F111" s="38"/>
      <c r="G111" s="38"/>
      <c r="H111" s="38"/>
      <c r="I111" s="38"/>
      <c r="J111" s="38"/>
      <c r="K111" s="38"/>
      <c r="L111" s="62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5" t="str">
        <f>E9</f>
        <v>SO 03 - Vedlejší rozpočtové náklady</v>
      </c>
      <c r="F112" s="38"/>
      <c r="G112" s="38"/>
      <c r="H112" s="38"/>
      <c r="I112" s="38"/>
      <c r="J112" s="38"/>
      <c r="K112" s="38"/>
      <c r="L112" s="62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2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 xml:space="preserve"> </v>
      </c>
      <c r="G114" s="38"/>
      <c r="H114" s="38"/>
      <c r="I114" s="30" t="s">
        <v>22</v>
      </c>
      <c r="J114" s="78" t="str">
        <f>IF(J12="","",J12)</f>
        <v>12. 2. 2024</v>
      </c>
      <c r="K114" s="38"/>
      <c r="L114" s="62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2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E15</f>
        <v xml:space="preserve"> </v>
      </c>
      <c r="G116" s="38"/>
      <c r="H116" s="38"/>
      <c r="I116" s="30" t="s">
        <v>29</v>
      </c>
      <c r="J116" s="34" t="str">
        <f>E21</f>
        <v xml:space="preserve"> </v>
      </c>
      <c r="K116" s="38"/>
      <c r="L116" s="62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8"/>
      <c r="E117" s="38"/>
      <c r="F117" s="25" t="str">
        <f>IF(E18="","",E18)</f>
        <v>Vyplň údaj</v>
      </c>
      <c r="G117" s="38"/>
      <c r="H117" s="38"/>
      <c r="I117" s="30" t="s">
        <v>31</v>
      </c>
      <c r="J117" s="34" t="str">
        <f>E24</f>
        <v xml:space="preserve"> </v>
      </c>
      <c r="K117" s="38"/>
      <c r="L117" s="62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2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90"/>
      <c r="B119" s="191"/>
      <c r="C119" s="192" t="s">
        <v>104</v>
      </c>
      <c r="D119" s="193" t="s">
        <v>58</v>
      </c>
      <c r="E119" s="193" t="s">
        <v>54</v>
      </c>
      <c r="F119" s="193" t="s">
        <v>55</v>
      </c>
      <c r="G119" s="193" t="s">
        <v>105</v>
      </c>
      <c r="H119" s="193" t="s">
        <v>106</v>
      </c>
      <c r="I119" s="193" t="s">
        <v>107</v>
      </c>
      <c r="J119" s="194" t="s">
        <v>95</v>
      </c>
      <c r="K119" s="195" t="s">
        <v>108</v>
      </c>
      <c r="L119" s="196"/>
      <c r="M119" s="99" t="s">
        <v>1</v>
      </c>
      <c r="N119" s="100" t="s">
        <v>37</v>
      </c>
      <c r="O119" s="100" t="s">
        <v>109</v>
      </c>
      <c r="P119" s="100" t="s">
        <v>110</v>
      </c>
      <c r="Q119" s="100" t="s">
        <v>111</v>
      </c>
      <c r="R119" s="100" t="s">
        <v>112</v>
      </c>
      <c r="S119" s="100" t="s">
        <v>113</v>
      </c>
      <c r="T119" s="101" t="s">
        <v>114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6"/>
      <c r="B120" s="37"/>
      <c r="C120" s="106" t="s">
        <v>115</v>
      </c>
      <c r="D120" s="38"/>
      <c r="E120" s="38"/>
      <c r="F120" s="38"/>
      <c r="G120" s="38"/>
      <c r="H120" s="38"/>
      <c r="I120" s="38"/>
      <c r="J120" s="197">
        <f>BK120</f>
        <v>0</v>
      </c>
      <c r="K120" s="38"/>
      <c r="L120" s="42"/>
      <c r="M120" s="102"/>
      <c r="N120" s="198"/>
      <c r="O120" s="103"/>
      <c r="P120" s="199">
        <f>P121</f>
        <v>0</v>
      </c>
      <c r="Q120" s="103"/>
      <c r="R120" s="199">
        <f>R121</f>
        <v>0</v>
      </c>
      <c r="S120" s="103"/>
      <c r="T120" s="200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72</v>
      </c>
      <c r="AU120" s="15" t="s">
        <v>97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247</v>
      </c>
      <c r="F121" s="205" t="s">
        <v>88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P122+P125+P128</f>
        <v>0</v>
      </c>
      <c r="Q121" s="210"/>
      <c r="R121" s="211">
        <f>R122+R125+R128</f>
        <v>0</v>
      </c>
      <c r="S121" s="210"/>
      <c r="T121" s="212">
        <f>T122+T125+T128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147</v>
      </c>
      <c r="AT121" s="214" t="s">
        <v>72</v>
      </c>
      <c r="AU121" s="214" t="s">
        <v>73</v>
      </c>
      <c r="AY121" s="213" t="s">
        <v>118</v>
      </c>
      <c r="BK121" s="215">
        <f>BK122+BK125+BK128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248</v>
      </c>
      <c r="F122" s="216" t="s">
        <v>249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SUM(P123:P124)</f>
        <v>0</v>
      </c>
      <c r="Q122" s="210"/>
      <c r="R122" s="211">
        <f>SUM(R123:R124)</f>
        <v>0</v>
      </c>
      <c r="S122" s="210"/>
      <c r="T122" s="212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147</v>
      </c>
      <c r="AT122" s="214" t="s">
        <v>72</v>
      </c>
      <c r="AU122" s="214" t="s">
        <v>81</v>
      </c>
      <c r="AY122" s="213" t="s">
        <v>118</v>
      </c>
      <c r="BK122" s="215">
        <f>SUM(BK123:BK124)</f>
        <v>0</v>
      </c>
    </row>
    <row r="123" s="2" customFormat="1" ht="16.5" customHeight="1">
      <c r="A123" s="36"/>
      <c r="B123" s="37"/>
      <c r="C123" s="218" t="s">
        <v>81</v>
      </c>
      <c r="D123" s="218" t="s">
        <v>120</v>
      </c>
      <c r="E123" s="219" t="s">
        <v>250</v>
      </c>
      <c r="F123" s="220" t="s">
        <v>251</v>
      </c>
      <c r="G123" s="221" t="s">
        <v>252</v>
      </c>
      <c r="H123" s="222">
        <v>1</v>
      </c>
      <c r="I123" s="223"/>
      <c r="J123" s="224">
        <f>ROUND(I123*H123,2)</f>
        <v>0</v>
      </c>
      <c r="K123" s="225"/>
      <c r="L123" s="42"/>
      <c r="M123" s="226" t="s">
        <v>1</v>
      </c>
      <c r="N123" s="227" t="s">
        <v>40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0" t="s">
        <v>253</v>
      </c>
      <c r="AT123" s="230" t="s">
        <v>120</v>
      </c>
      <c r="AU123" s="230" t="s">
        <v>83</v>
      </c>
      <c r="AY123" s="15" t="s">
        <v>118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5" t="s">
        <v>124</v>
      </c>
      <c r="BK123" s="231">
        <f>ROUND(I123*H123,2)</f>
        <v>0</v>
      </c>
      <c r="BL123" s="15" t="s">
        <v>253</v>
      </c>
      <c r="BM123" s="230" t="s">
        <v>254</v>
      </c>
    </row>
    <row r="124" s="2" customFormat="1">
      <c r="A124" s="36"/>
      <c r="B124" s="37"/>
      <c r="C124" s="38"/>
      <c r="D124" s="232" t="s">
        <v>126</v>
      </c>
      <c r="E124" s="38"/>
      <c r="F124" s="233" t="s">
        <v>251</v>
      </c>
      <c r="G124" s="38"/>
      <c r="H124" s="38"/>
      <c r="I124" s="234"/>
      <c r="J124" s="38"/>
      <c r="K124" s="38"/>
      <c r="L124" s="42"/>
      <c r="M124" s="235"/>
      <c r="N124" s="236"/>
      <c r="O124" s="90"/>
      <c r="P124" s="90"/>
      <c r="Q124" s="90"/>
      <c r="R124" s="90"/>
      <c r="S124" s="90"/>
      <c r="T124" s="91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126</v>
      </c>
      <c r="AU124" s="15" t="s">
        <v>83</v>
      </c>
    </row>
    <row r="125" s="12" customFormat="1" ht="22.8" customHeight="1">
      <c r="A125" s="12"/>
      <c r="B125" s="202"/>
      <c r="C125" s="203"/>
      <c r="D125" s="204" t="s">
        <v>72</v>
      </c>
      <c r="E125" s="216" t="s">
        <v>255</v>
      </c>
      <c r="F125" s="216" t="s">
        <v>256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SUM(P126:P127)</f>
        <v>0</v>
      </c>
      <c r="Q125" s="210"/>
      <c r="R125" s="211">
        <f>SUM(R126:R127)</f>
        <v>0</v>
      </c>
      <c r="S125" s="210"/>
      <c r="T125" s="212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147</v>
      </c>
      <c r="AT125" s="214" t="s">
        <v>72</v>
      </c>
      <c r="AU125" s="214" t="s">
        <v>81</v>
      </c>
      <c r="AY125" s="213" t="s">
        <v>118</v>
      </c>
      <c r="BK125" s="215">
        <f>SUM(BK126:BK127)</f>
        <v>0</v>
      </c>
    </row>
    <row r="126" s="2" customFormat="1" ht="16.5" customHeight="1">
      <c r="A126" s="36"/>
      <c r="B126" s="37"/>
      <c r="C126" s="218" t="s">
        <v>83</v>
      </c>
      <c r="D126" s="218" t="s">
        <v>120</v>
      </c>
      <c r="E126" s="219" t="s">
        <v>257</v>
      </c>
      <c r="F126" s="220" t="s">
        <v>256</v>
      </c>
      <c r="G126" s="221" t="s">
        <v>252</v>
      </c>
      <c r="H126" s="222">
        <v>1</v>
      </c>
      <c r="I126" s="223"/>
      <c r="J126" s="224">
        <f>ROUND(I126*H126,2)</f>
        <v>0</v>
      </c>
      <c r="K126" s="225"/>
      <c r="L126" s="42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30" t="s">
        <v>253</v>
      </c>
      <c r="AT126" s="230" t="s">
        <v>120</v>
      </c>
      <c r="AU126" s="230" t="s">
        <v>83</v>
      </c>
      <c r="AY126" s="15" t="s">
        <v>118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5" t="s">
        <v>124</v>
      </c>
      <c r="BK126" s="231">
        <f>ROUND(I126*H126,2)</f>
        <v>0</v>
      </c>
      <c r="BL126" s="15" t="s">
        <v>253</v>
      </c>
      <c r="BM126" s="230" t="s">
        <v>258</v>
      </c>
    </row>
    <row r="127" s="2" customFormat="1">
      <c r="A127" s="36"/>
      <c r="B127" s="37"/>
      <c r="C127" s="38"/>
      <c r="D127" s="232" t="s">
        <v>126</v>
      </c>
      <c r="E127" s="38"/>
      <c r="F127" s="233" t="s">
        <v>256</v>
      </c>
      <c r="G127" s="38"/>
      <c r="H127" s="38"/>
      <c r="I127" s="234"/>
      <c r="J127" s="38"/>
      <c r="K127" s="38"/>
      <c r="L127" s="42"/>
      <c r="M127" s="235"/>
      <c r="N127" s="236"/>
      <c r="O127" s="90"/>
      <c r="P127" s="90"/>
      <c r="Q127" s="90"/>
      <c r="R127" s="90"/>
      <c r="S127" s="90"/>
      <c r="T127" s="91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126</v>
      </c>
      <c r="AU127" s="15" t="s">
        <v>83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259</v>
      </c>
      <c r="F128" s="216" t="s">
        <v>260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SUM(P129:P130)</f>
        <v>0</v>
      </c>
      <c r="Q128" s="210"/>
      <c r="R128" s="211">
        <f>SUM(R129:R130)</f>
        <v>0</v>
      </c>
      <c r="S128" s="210"/>
      <c r="T128" s="212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147</v>
      </c>
      <c r="AT128" s="214" t="s">
        <v>72</v>
      </c>
      <c r="AU128" s="214" t="s">
        <v>81</v>
      </c>
      <c r="AY128" s="213" t="s">
        <v>118</v>
      </c>
      <c r="BK128" s="215">
        <f>SUM(BK129:BK130)</f>
        <v>0</v>
      </c>
    </row>
    <row r="129" s="2" customFormat="1" ht="16.5" customHeight="1">
      <c r="A129" s="36"/>
      <c r="B129" s="37"/>
      <c r="C129" s="218" t="s">
        <v>134</v>
      </c>
      <c r="D129" s="218" t="s">
        <v>120</v>
      </c>
      <c r="E129" s="219" t="s">
        <v>261</v>
      </c>
      <c r="F129" s="220" t="s">
        <v>260</v>
      </c>
      <c r="G129" s="221" t="s">
        <v>252</v>
      </c>
      <c r="H129" s="222">
        <v>1</v>
      </c>
      <c r="I129" s="223"/>
      <c r="J129" s="224">
        <f>ROUND(I129*H129,2)</f>
        <v>0</v>
      </c>
      <c r="K129" s="225"/>
      <c r="L129" s="42"/>
      <c r="M129" s="226" t="s">
        <v>1</v>
      </c>
      <c r="N129" s="227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0" t="s">
        <v>253</v>
      </c>
      <c r="AT129" s="230" t="s">
        <v>120</v>
      </c>
      <c r="AU129" s="230" t="s">
        <v>83</v>
      </c>
      <c r="AY129" s="15" t="s">
        <v>118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5" t="s">
        <v>124</v>
      </c>
      <c r="BK129" s="231">
        <f>ROUND(I129*H129,2)</f>
        <v>0</v>
      </c>
      <c r="BL129" s="15" t="s">
        <v>253</v>
      </c>
      <c r="BM129" s="230" t="s">
        <v>262</v>
      </c>
    </row>
    <row r="130" s="2" customFormat="1">
      <c r="A130" s="36"/>
      <c r="B130" s="37"/>
      <c r="C130" s="38"/>
      <c r="D130" s="232" t="s">
        <v>126</v>
      </c>
      <c r="E130" s="38"/>
      <c r="F130" s="233" t="s">
        <v>260</v>
      </c>
      <c r="G130" s="38"/>
      <c r="H130" s="38"/>
      <c r="I130" s="234"/>
      <c r="J130" s="38"/>
      <c r="K130" s="38"/>
      <c r="L130" s="42"/>
      <c r="M130" s="259"/>
      <c r="N130" s="260"/>
      <c r="O130" s="261"/>
      <c r="P130" s="261"/>
      <c r="Q130" s="261"/>
      <c r="R130" s="261"/>
      <c r="S130" s="261"/>
      <c r="T130" s="262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126</v>
      </c>
      <c r="AU130" s="15" t="s">
        <v>83</v>
      </c>
    </row>
    <row r="131" s="2" customFormat="1" ht="6.96" customHeight="1">
      <c r="A131" s="36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42"/>
      <c r="M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</sheetData>
  <sheetProtection sheet="1" autoFilter="0" formatColumns="0" formatRows="0" objects="1" scenarios="1" spinCount="100000" saltValue="OdQD321jSlaq4NE1yOkkyUMJyZ2pbd47R7nSns1Q2GtPh6J9+5aHj62X4/jVHQN23hrObXk/cPLf1KCS/nWzMw==" hashValue="XC3idR0nx8z6qWe81DlR4R5H1zl4LVbpDTnuJhroXYEdOTNIAIasJ0gf4B8AZ2vTzQBu2ydaoGot6Dsbjo5r9Q==" algorithmName="SHA-512" password="CC35"/>
  <autoFilter ref="C119:K13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2024-05-30T13:55:43Z</dcterms:created>
  <dcterms:modified xsi:type="dcterms:W3CDTF">2024-05-30T13:55:47Z</dcterms:modified>
</cp:coreProperties>
</file>